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раздел 6 (школьное питание)" sheetId="2" r:id="rId1"/>
    <sheet name="пр_3 (1-ое чтение)" sheetId="5" r:id="rId2"/>
  </sheets>
  <externalReferences>
    <externalReference r:id="rId3"/>
  </externalReferences>
  <definedNames>
    <definedName name="APPT">#REF!</definedName>
    <definedName name="BBB">#REF!</definedName>
    <definedName name="Excel_BuiltIn_Print_Area_1">#REF!</definedName>
    <definedName name="FIO">#REF!</definedName>
    <definedName name="SIGN">#REF!</definedName>
    <definedName name="Валюта">[1]Дружный!#REF!</definedName>
    <definedName name="Всего">[1]Дружный!#REF!</definedName>
    <definedName name="ИтогОборотДебет">[1]Дружный!#REF!</definedName>
    <definedName name="ИтогОборотКредит">[1]Дружный!#REF!</definedName>
    <definedName name="ИтогоПо">[1]Дружный!#REF!</definedName>
    <definedName name="ИтогОстатокКонец">[1]Дружный!#REF!</definedName>
    <definedName name="ИтогОстатокНачало">[1]Дружный!#REF!</definedName>
    <definedName name="Номенклатура">[1]Дружный!#REF!</definedName>
    <definedName name="Номенклатура1">[1]Дружный!#REF!</definedName>
    <definedName name="Номер1">[1]Дружный!#REF!</definedName>
    <definedName name="_xlnm.Print_Area" localSheetId="1">'пр_3 (1-ое чтение)'!$A$1:$U$23</definedName>
    <definedName name="ОборотДебет">[1]Дружный!#REF!</definedName>
    <definedName name="ОборотКредит">[1]Дружный!#REF!</definedName>
    <definedName name="ОстатокКонец">[1]Дружный!#REF!</definedName>
    <definedName name="ОстатокНачало">[1]Дружный!#REF!</definedName>
    <definedName name="ПартияДата">[1]Дружный!#REF!</definedName>
    <definedName name="СчетМол">[1]Дружный!#REF!</definedName>
  </definedNames>
  <calcPr calcId="144525"/>
</workbook>
</file>

<file path=xl/calcChain.xml><?xml version="1.0" encoding="utf-8"?>
<calcChain xmlns="http://schemas.openxmlformats.org/spreadsheetml/2006/main">
  <c r="M8" i="2" l="1"/>
  <c r="R16" i="5"/>
  <c r="R6" i="5"/>
  <c r="Q6" i="5"/>
  <c r="N36" i="5"/>
  <c r="O26" i="5"/>
  <c r="O36" i="5" s="1"/>
  <c r="H19" i="5"/>
  <c r="I19" i="5" s="1"/>
  <c r="H18" i="5"/>
  <c r="N17" i="5"/>
  <c r="F17" i="5"/>
  <c r="E17" i="5"/>
  <c r="D17" i="5"/>
  <c r="U16" i="5"/>
  <c r="Q16" i="5"/>
  <c r="T16" i="5" s="1"/>
  <c r="M16" i="5"/>
  <c r="I16" i="5"/>
  <c r="G16" i="5"/>
  <c r="T15" i="5"/>
  <c r="R15" i="5"/>
  <c r="U15" i="5" s="1"/>
  <c r="Q15" i="5"/>
  <c r="P15" i="5"/>
  <c r="S15" i="5" s="1"/>
  <c r="M15" i="5"/>
  <c r="I15" i="5"/>
  <c r="G15" i="5"/>
  <c r="U14" i="5"/>
  <c r="R14" i="5"/>
  <c r="Q14" i="5"/>
  <c r="T14" i="5" s="1"/>
  <c r="M14" i="5"/>
  <c r="I14" i="5"/>
  <c r="G14" i="5"/>
  <c r="T13" i="5"/>
  <c r="R13" i="5"/>
  <c r="U13" i="5" s="1"/>
  <c r="Q13" i="5"/>
  <c r="P13" i="5"/>
  <c r="S13" i="5" s="1"/>
  <c r="M13" i="5"/>
  <c r="I13" i="5"/>
  <c r="G13" i="5"/>
  <c r="U12" i="5"/>
  <c r="R12" i="5"/>
  <c r="Q12" i="5"/>
  <c r="T12" i="5" s="1"/>
  <c r="M12" i="5"/>
  <c r="I12" i="5"/>
  <c r="G12" i="5"/>
  <c r="G19" i="5" s="1"/>
  <c r="T11" i="5"/>
  <c r="R11" i="5"/>
  <c r="U11" i="5" s="1"/>
  <c r="Q11" i="5"/>
  <c r="P11" i="5"/>
  <c r="S11" i="5" s="1"/>
  <c r="M11" i="5"/>
  <c r="I11" i="5"/>
  <c r="G11" i="5"/>
  <c r="C11" i="5"/>
  <c r="T10" i="5"/>
  <c r="R10" i="5"/>
  <c r="U10" i="5" s="1"/>
  <c r="Q10" i="5"/>
  <c r="P10" i="5"/>
  <c r="S10" i="5" s="1"/>
  <c r="M10" i="5"/>
  <c r="I10" i="5"/>
  <c r="G10" i="5"/>
  <c r="U9" i="5"/>
  <c r="R9" i="5"/>
  <c r="Q9" i="5"/>
  <c r="T9" i="5" s="1"/>
  <c r="M9" i="5"/>
  <c r="I9" i="5"/>
  <c r="G9" i="5"/>
  <c r="T8" i="5"/>
  <c r="R8" i="5"/>
  <c r="U8" i="5" s="1"/>
  <c r="Q8" i="5"/>
  <c r="P8" i="5"/>
  <c r="S8" i="5" s="1"/>
  <c r="M8" i="5"/>
  <c r="I8" i="5"/>
  <c r="G8" i="5"/>
  <c r="R7" i="5"/>
  <c r="Q7" i="5"/>
  <c r="T7" i="5" s="1"/>
  <c r="O7" i="5"/>
  <c r="U7" i="5" s="1"/>
  <c r="I7" i="5"/>
  <c r="G7" i="5"/>
  <c r="C7" i="5"/>
  <c r="C17" i="5" s="1"/>
  <c r="T6" i="5"/>
  <c r="R17" i="5"/>
  <c r="Q17" i="5"/>
  <c r="T17" i="5" s="1"/>
  <c r="P6" i="5"/>
  <c r="M6" i="5"/>
  <c r="I6" i="5"/>
  <c r="G6" i="5"/>
  <c r="G18" i="5" s="1"/>
  <c r="I18" i="5" s="1"/>
  <c r="S6" i="5" l="1"/>
  <c r="U6" i="5"/>
  <c r="M7" i="5"/>
  <c r="M17" i="5" s="1"/>
  <c r="P7" i="5"/>
  <c r="S7" i="5" s="1"/>
  <c r="P9" i="5"/>
  <c r="S9" i="5" s="1"/>
  <c r="P12" i="5"/>
  <c r="S12" i="5" s="1"/>
  <c r="P14" i="5"/>
  <c r="S14" i="5" s="1"/>
  <c r="P16" i="5"/>
  <c r="S16" i="5" s="1"/>
  <c r="O17" i="5"/>
  <c r="U17" i="5" s="1"/>
  <c r="P17" i="5" l="1"/>
  <c r="S17" i="5" s="1"/>
  <c r="N12" i="2" l="1"/>
  <c r="O12" i="2"/>
  <c r="M12" i="2"/>
  <c r="H12" i="2"/>
</calcChain>
</file>

<file path=xl/comments1.xml><?xml version="1.0" encoding="utf-8"?>
<comments xmlns="http://schemas.openxmlformats.org/spreadsheetml/2006/main">
  <authors>
    <author>Автор</author>
  </authors>
  <commentList>
    <comment ref="O7" authorId="0">
      <text>
        <r>
          <rPr>
            <b/>
            <sz val="9"/>
            <color indexed="81"/>
            <rFont val="Tahoma"/>
            <family val="2"/>
            <charset val="204"/>
          </rPr>
          <t>без питающихся из Палочки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04"/>
          </rPr>
          <t>без питающихся из Палочки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<sst xmlns="http://schemas.openxmlformats.org/spreadsheetml/2006/main" count="90" uniqueCount="65">
  <si>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</si>
  <si>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</si>
  <si>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</si>
  <si>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</si>
  <si>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</si>
  <si>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</si>
  <si>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</si>
  <si>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</si>
  <si>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</si>
  <si>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</si>
  <si>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</si>
  <si>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</si>
  <si>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</si>
  <si>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</si>
  <si>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Обеспечение частичной оплаты стоимости питания обучающихся из малоимущих семей, имеющих среднедушевой доход ниже прожиточного минимума, установленного правовыми актами Администрации Томской области и дети, относящиеся к категории детей-сирот и детей, оставшихся без попечения родителей в муниципальных общеобразовательных организациях</t>
  </si>
  <si>
    <t xml:space="preserve">Предоставление бюджетных ассигнований (субсидий на иные цели из местного бюджета) на 
частичную оплату 
стоимости питания  
отдельных категорий
обучающихся в 
муниципальных 
общеобразовательных
организациях 
</t>
  </si>
  <si>
    <t>Показатель объема: количество обучающихся</t>
  </si>
  <si>
    <t>Чел.</t>
  </si>
  <si>
    <t>Итого по ВЦП</t>
  </si>
  <si>
    <t>Приложение 3</t>
  </si>
  <si>
    <t xml:space="preserve">№ п/п </t>
  </si>
  <si>
    <t>Наименование общеобразовательной организации</t>
  </si>
  <si>
    <t>утвержденная стоимость питания в день</t>
  </si>
  <si>
    <t>Кол-во дней в год</t>
  </si>
  <si>
    <t>в том числе</t>
  </si>
  <si>
    <t>за счет средств местного бюджета</t>
  </si>
  <si>
    <t>МБОУ "Белоярская СОШ №1"</t>
  </si>
  <si>
    <t>МБОУ "Катайгинская СОШ"</t>
  </si>
  <si>
    <t>МБОУ "Клюквинская СОШИ"</t>
  </si>
  <si>
    <t>филиал МБОУ "Клюквинская СОШИ" в п.Центральный</t>
  </si>
  <si>
    <t>МБОУ "Сайгинская СОШ"</t>
  </si>
  <si>
    <t>МБОУ "Степановская СОШ"</t>
  </si>
  <si>
    <t>МБОУ "Ягоднинская СОШ"</t>
  </si>
  <si>
    <t>МКОУ "Дружнинская НОШ"</t>
  </si>
  <si>
    <t>Всего</t>
  </si>
  <si>
    <t>ИТОГО</t>
  </si>
  <si>
    <t>Руководитель</t>
  </si>
  <si>
    <t>Исполнитель</t>
  </si>
  <si>
    <t>Управление образования Администрации Верхнекетского района</t>
  </si>
  <si>
    <t>07/02/69510S0440/244/340</t>
  </si>
  <si>
    <t>07/02/69510S0440/612/241</t>
  </si>
  <si>
    <t>07/02/69510S0440/622/241</t>
  </si>
  <si>
    <t>01.2018</t>
  </si>
  <si>
    <t>12.2018</t>
  </si>
  <si>
    <t>Очередной финансовый год (2018)</t>
  </si>
  <si>
    <t>Плановый год 1 (2019)</t>
  </si>
  <si>
    <t>Плановый год 2 (2020)</t>
  </si>
  <si>
    <t>Расчет затрат на оплату стоимости питания обучающихся в общеобразовательных учреждениях на 2017-2018 годы</t>
  </si>
  <si>
    <t>Среднесписочная численность обучающихся в школе всего</t>
  </si>
  <si>
    <t>Среднесписочная численность обучающихся,пользующихся питанием всего</t>
  </si>
  <si>
    <t>Сумма оплаты питания за 2017 год</t>
  </si>
  <si>
    <t>Сумма оплаты питания за 2018 год</t>
  </si>
  <si>
    <t>Темп роста 2018г. к 2017г., %</t>
  </si>
  <si>
    <t>ожидаемое 2017 год</t>
  </si>
  <si>
    <t>2018 год</t>
  </si>
  <si>
    <t>за счет средств средств областного бюджета</t>
  </si>
  <si>
    <t>МАОУ "БСШ № 2"</t>
  </si>
  <si>
    <t>филиал МБОУ "Белоярская СОШ № 1" в с.Палочка</t>
  </si>
  <si>
    <t>филиал МБОУ "Белоярская СОШ № 1" в п.Лисица</t>
  </si>
  <si>
    <t>Белый Яр</t>
  </si>
  <si>
    <t>с 01.01.2017 - 6,7 об и 9,8 мб</t>
  </si>
  <si>
    <t>село</t>
  </si>
  <si>
    <t>с 01.10.2017 - 10,7 об и 5,8 мб</t>
  </si>
  <si>
    <t>факт на корректировку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</si>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</sst>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0"/>
      <name val="Helv"/>
    </font>
    <font>
      <b/>
      <sz val="12"/>
      <name val="Times New Roman"/>
      <family val="1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0" xfId="1" applyFont="1" applyFill="1"/>
    <xf numFmtId="0" fontId="1" fillId="2" borderId="0" xfId="1" applyFont="1" applyFill="1" applyAlignment="1">
      <alignment horizontal="right"/>
    </xf>
    <xf numFmtId="0" fontId="1" fillId="2" borderId="7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/>
    <xf numFmtId="164" fontId="1" fillId="2" borderId="2" xfId="1" applyNumberFormat="1" applyFont="1" applyFill="1" applyBorder="1"/>
    <xf numFmtId="164" fontId="1" fillId="2" borderId="2" xfId="1" applyNumberFormat="1" applyFont="1" applyFill="1" applyBorder="1" applyAlignment="1"/>
    <xf numFmtId="0" fontId="1" fillId="2" borderId="2" xfId="1" applyFont="1" applyFill="1" applyBorder="1" applyAlignment="1"/>
    <xf numFmtId="4" fontId="11" fillId="2" borderId="2" xfId="1" applyNumberFormat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center"/>
    </xf>
    <xf numFmtId="0" fontId="1" fillId="2" borderId="2" xfId="1" applyFont="1" applyFill="1" applyBorder="1" applyAlignment="1">
      <alignment horizontal="right"/>
    </xf>
    <xf numFmtId="0" fontId="10" fillId="2" borderId="2" xfId="1" applyFont="1" applyFill="1" applyBorder="1" applyAlignment="1">
      <alignment horizontal="left"/>
    </xf>
    <xf numFmtId="0" fontId="10" fillId="2" borderId="2" xfId="1" applyFont="1" applyFill="1" applyBorder="1" applyAlignment="1">
      <alignment horizontal="center"/>
    </xf>
    <xf numFmtId="3" fontId="10" fillId="2" borderId="2" xfId="1" applyNumberFormat="1" applyFont="1" applyFill="1" applyBorder="1" applyAlignment="1">
      <alignment horizontal="center"/>
    </xf>
    <xf numFmtId="4" fontId="1" fillId="2" borderId="2" xfId="1" applyNumberFormat="1" applyFont="1" applyFill="1" applyBorder="1"/>
    <xf numFmtId="4" fontId="1" fillId="2" borderId="2" xfId="1" applyNumberFormat="1" applyFont="1" applyFill="1" applyBorder="1" applyAlignment="1"/>
    <xf numFmtId="4" fontId="12" fillId="2" borderId="2" xfId="1" applyNumberFormat="1" applyFont="1" applyFill="1" applyBorder="1" applyAlignment="1"/>
    <xf numFmtId="4" fontId="10" fillId="2" borderId="2" xfId="1" applyNumberFormat="1" applyFont="1" applyFill="1" applyBorder="1" applyAlignment="1"/>
    <xf numFmtId="4" fontId="10" fillId="2" borderId="2" xfId="1" applyNumberFormat="1" applyFont="1" applyFill="1" applyBorder="1" applyAlignment="1">
      <alignment horizontal="center"/>
    </xf>
    <xf numFmtId="164" fontId="1" fillId="2" borderId="0" xfId="1" applyNumberFormat="1" applyFont="1" applyFill="1"/>
    <xf numFmtId="2" fontId="1" fillId="2" borderId="0" xfId="1" applyNumberFormat="1" applyFont="1" applyFill="1"/>
    <xf numFmtId="4" fontId="1" fillId="2" borderId="0" xfId="1" applyNumberFormat="1" applyFont="1" applyFill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4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</cellXfs>
  <cellStyles count="26">
    <cellStyle name="Денежный 2" xfId="3"/>
    <cellStyle name="Обычный" xfId="0" builtinId="0"/>
    <cellStyle name="Обычный 10" xfId="4"/>
    <cellStyle name="Обычный 11" xfId="5"/>
    <cellStyle name="Обычный 11 2" xfId="6"/>
    <cellStyle name="Обычный 2" xfId="1"/>
    <cellStyle name="Обычный 2 2" xfId="7"/>
    <cellStyle name="Обычный 2 2 2" xfId="8"/>
    <cellStyle name="Обычный 2 3" xfId="9"/>
    <cellStyle name="Обычный 2 4" xfId="10"/>
    <cellStyle name="Обычный 2_! внешкольные 2010 " xfId="11"/>
    <cellStyle name="Обычный 3" xfId="2"/>
    <cellStyle name="Обычный 3 2" xfId="12"/>
    <cellStyle name="Обычный 4" xfId="13"/>
    <cellStyle name="Обычный 4 2" xfId="14"/>
    <cellStyle name="Обычный 5" xfId="15"/>
    <cellStyle name="Обычный 6" xfId="16"/>
    <cellStyle name="Обычный 6 2" xfId="17"/>
    <cellStyle name="Обычный 7" xfId="18"/>
    <cellStyle name="Обычный 8" xfId="19"/>
    <cellStyle name="Обычный 9" xfId="20"/>
    <cellStyle name="Процентный 2" xfId="21"/>
    <cellStyle name="Процентный 3" xfId="22"/>
    <cellStyle name="Стиль 1" xfId="23"/>
    <cellStyle name="Финансовый 2" xfId="24"/>
    <cellStyle name="Финансовый 3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\share\Documents%20and%20Settings\Admin\&#1052;&#1086;&#1080;%20&#1076;&#1086;&#1082;&#1091;&#1084;&#1077;&#1085;&#1090;&#1099;\&#1047;&#1072;&#1075;&#1088;&#1091;&#1079;&#1082;&#1080;\2012%20%20%20&#1075;&#1086;&#1076;%20&#1086;&#1073;&#1098;&#1105;&#1084;&#1099;%20&#1079;&#1072;&#1082;&#1091;&#1087;&#1086;&#1082;%20&#1073;&#1077;&#1079;%20&#1046;&#105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тайга"/>
      <sheetName val="Ягодное"/>
      <sheetName val="Сайга"/>
      <sheetName val="Дружный"/>
      <sheetName val="Центральный"/>
      <sheetName val="Лисица"/>
      <sheetName val="руо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5" zoomScaleNormal="100" workbookViewId="0">
      <selection activeCell="D6" sqref="D6:D11"/>
    </sheetView>
  </sheetViews>
  <sheetFormatPr defaultRowHeight="15.75" x14ac:dyDescent="0.25"/>
  <cols>
    <col min="1" max="1" width="3.85546875" style="1" customWidth="1"/>
    <col min="2" max="2" width="33.85546875" style="1" customWidth="1"/>
    <col min="3" max="3" width="27.28515625" style="1" customWidth="1"/>
    <col min="4" max="5" width="10.140625" style="1" customWidth="1"/>
    <col min="6" max="6" width="16.85546875" style="1" customWidth="1"/>
    <col min="7" max="7" width="19.5703125" style="1" customWidth="1"/>
    <col min="8" max="8" width="7.5703125" style="1" customWidth="1"/>
    <col min="9" max="10" width="3.85546875" style="1" bestFit="1" customWidth="1"/>
    <col min="11" max="11" width="21" style="1" customWidth="1"/>
    <col min="12" max="12" width="5.7109375" style="1" bestFit="1" customWidth="1"/>
    <col min="13" max="13" width="7" style="1" bestFit="1" customWidth="1"/>
    <col min="14" max="14" width="3.85546875" style="1" bestFit="1" customWidth="1"/>
    <col min="15" max="15" width="3.85546875" style="1" customWidth="1"/>
    <col min="16" max="16384" width="9.140625" style="1"/>
  </cols>
  <sheetData>
    <row r="1" spans="1:16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ht="15" customHeight="1" x14ac:dyDescent="0.25">
      <c r="A2" s="59" t="s">
        <v>0</v>
      </c>
      <c r="B2" s="30" t="s">
        <v>1</v>
      </c>
      <c r="C2" s="30" t="s">
        <v>2</v>
      </c>
      <c r="D2" s="62" t="s">
        <v>3</v>
      </c>
      <c r="E2" s="56"/>
      <c r="F2" s="30" t="s">
        <v>6</v>
      </c>
      <c r="G2" s="30" t="s">
        <v>12</v>
      </c>
      <c r="H2" s="55" t="s">
        <v>7</v>
      </c>
      <c r="I2" s="55"/>
      <c r="J2" s="56"/>
      <c r="K2" s="47" t="s">
        <v>8</v>
      </c>
      <c r="L2" s="48"/>
      <c r="M2" s="48"/>
      <c r="N2" s="48"/>
      <c r="O2" s="49"/>
    </row>
    <row r="3" spans="1:16" ht="35.25" customHeight="1" x14ac:dyDescent="0.25">
      <c r="A3" s="60"/>
      <c r="B3" s="31"/>
      <c r="C3" s="31"/>
      <c r="D3" s="63"/>
      <c r="E3" s="58"/>
      <c r="F3" s="31"/>
      <c r="G3" s="31"/>
      <c r="H3" s="57"/>
      <c r="I3" s="57"/>
      <c r="J3" s="58"/>
      <c r="K3" s="50"/>
      <c r="L3" s="51"/>
      <c r="M3" s="51"/>
      <c r="N3" s="51"/>
      <c r="O3" s="52"/>
    </row>
    <row r="4" spans="1:16" ht="98.25" customHeight="1" x14ac:dyDescent="0.25">
      <c r="A4" s="60"/>
      <c r="B4" s="31"/>
      <c r="C4" s="31"/>
      <c r="D4" s="64" t="s">
        <v>4</v>
      </c>
      <c r="E4" s="64" t="s">
        <v>5</v>
      </c>
      <c r="F4" s="31"/>
      <c r="G4" s="31"/>
      <c r="H4" s="41" t="s">
        <v>44</v>
      </c>
      <c r="I4" s="53" t="s">
        <v>45</v>
      </c>
      <c r="J4" s="53" t="s">
        <v>46</v>
      </c>
      <c r="K4" s="30" t="s">
        <v>10</v>
      </c>
      <c r="L4" s="53" t="s">
        <v>9</v>
      </c>
      <c r="M4" s="41" t="s">
        <v>44</v>
      </c>
      <c r="N4" s="53" t="s">
        <v>45</v>
      </c>
      <c r="O4" s="53" t="s">
        <v>46</v>
      </c>
    </row>
    <row r="5" spans="1:16" ht="98.25" customHeight="1" x14ac:dyDescent="0.25">
      <c r="A5" s="61"/>
      <c r="B5" s="44"/>
      <c r="C5" s="44"/>
      <c r="D5" s="65"/>
      <c r="E5" s="65"/>
      <c r="F5" s="44"/>
      <c r="G5" s="44"/>
      <c r="H5" s="42"/>
      <c r="I5" s="54"/>
      <c r="J5" s="54"/>
      <c r="K5" s="44"/>
      <c r="L5" s="54"/>
      <c r="M5" s="42"/>
      <c r="N5" s="54"/>
      <c r="O5" s="54"/>
    </row>
    <row r="6" spans="1:16" ht="44.25" customHeight="1" x14ac:dyDescent="0.25">
      <c r="A6" s="26" t="s">
        <v>11</v>
      </c>
      <c r="B6" s="30" t="s">
        <v>14</v>
      </c>
      <c r="C6" s="30" t="s">
        <v>15</v>
      </c>
      <c r="D6" s="32" t="s">
        <v>42</v>
      </c>
      <c r="E6" s="32" t="s">
        <v>43</v>
      </c>
      <c r="F6" s="30" t="s">
        <v>38</v>
      </c>
      <c r="G6" s="34" t="s">
        <v>39</v>
      </c>
      <c r="H6" s="36">
        <v>5544</v>
      </c>
      <c r="I6" s="28"/>
      <c r="J6" s="28"/>
      <c r="K6" s="30" t="s">
        <v>16</v>
      </c>
      <c r="L6" s="45" t="s">
        <v>17</v>
      </c>
      <c r="M6" s="38">
        <v>7</v>
      </c>
      <c r="N6" s="71"/>
      <c r="O6" s="71"/>
    </row>
    <row r="7" spans="1:16" ht="44.25" customHeight="1" x14ac:dyDescent="0.25">
      <c r="A7" s="27"/>
      <c r="B7" s="31"/>
      <c r="C7" s="31"/>
      <c r="D7" s="33"/>
      <c r="E7" s="33"/>
      <c r="F7" s="31"/>
      <c r="G7" s="35"/>
      <c r="H7" s="40"/>
      <c r="I7" s="43"/>
      <c r="J7" s="43"/>
      <c r="K7" s="31"/>
      <c r="L7" s="46"/>
      <c r="M7" s="39"/>
      <c r="N7" s="72"/>
      <c r="O7" s="72"/>
    </row>
    <row r="8" spans="1:16" ht="44.25" customHeight="1" x14ac:dyDescent="0.25">
      <c r="A8" s="27"/>
      <c r="B8" s="31"/>
      <c r="C8" s="31"/>
      <c r="D8" s="33"/>
      <c r="E8" s="33"/>
      <c r="F8" s="31"/>
      <c r="G8" s="34" t="s">
        <v>40</v>
      </c>
      <c r="H8" s="36">
        <v>806067.6</v>
      </c>
      <c r="I8" s="28"/>
      <c r="J8" s="28"/>
      <c r="K8" s="31"/>
      <c r="L8" s="45" t="s">
        <v>17</v>
      </c>
      <c r="M8" s="38">
        <f>995-7-200</f>
        <v>788</v>
      </c>
      <c r="N8" s="71"/>
      <c r="O8" s="71"/>
    </row>
    <row r="9" spans="1:16" ht="44.25" customHeight="1" x14ac:dyDescent="0.25">
      <c r="A9" s="27"/>
      <c r="B9" s="31"/>
      <c r="C9" s="31"/>
      <c r="D9" s="33"/>
      <c r="E9" s="33"/>
      <c r="F9" s="31"/>
      <c r="G9" s="35"/>
      <c r="H9" s="40"/>
      <c r="I9" s="43"/>
      <c r="J9" s="43"/>
      <c r="K9" s="31"/>
      <c r="L9" s="46"/>
      <c r="M9" s="39"/>
      <c r="N9" s="72"/>
      <c r="O9" s="72"/>
    </row>
    <row r="10" spans="1:16" ht="44.25" customHeight="1" x14ac:dyDescent="0.25">
      <c r="A10" s="27"/>
      <c r="B10" s="31"/>
      <c r="C10" s="31"/>
      <c r="D10" s="33"/>
      <c r="E10" s="33"/>
      <c r="F10" s="31"/>
      <c r="G10" s="34" t="s">
        <v>41</v>
      </c>
      <c r="H10" s="36">
        <v>184323</v>
      </c>
      <c r="I10" s="28"/>
      <c r="J10" s="28"/>
      <c r="K10" s="31"/>
      <c r="L10" s="45" t="s">
        <v>17</v>
      </c>
      <c r="M10" s="38">
        <v>200</v>
      </c>
      <c r="N10" s="71"/>
      <c r="O10" s="71"/>
    </row>
    <row r="11" spans="1:16" ht="44.25" customHeight="1" x14ac:dyDescent="0.25">
      <c r="A11" s="27"/>
      <c r="B11" s="31"/>
      <c r="C11" s="31"/>
      <c r="D11" s="33"/>
      <c r="E11" s="33"/>
      <c r="F11" s="31"/>
      <c r="G11" s="35"/>
      <c r="H11" s="37"/>
      <c r="I11" s="29"/>
      <c r="J11" s="29"/>
      <c r="K11" s="44"/>
      <c r="L11" s="75"/>
      <c r="M11" s="76"/>
      <c r="N11" s="77"/>
      <c r="O11" s="77"/>
    </row>
    <row r="12" spans="1:16" s="2" customFormat="1" ht="52.5" customHeight="1" x14ac:dyDescent="0.25">
      <c r="A12" s="66" t="s">
        <v>18</v>
      </c>
      <c r="B12" s="69"/>
      <c r="C12" s="69"/>
      <c r="D12" s="69"/>
      <c r="E12" s="69"/>
      <c r="F12" s="69"/>
      <c r="G12" s="69"/>
      <c r="H12" s="67">
        <f>SUM(H6:H11)</f>
        <v>995934.6</v>
      </c>
      <c r="I12" s="70"/>
      <c r="J12" s="70"/>
      <c r="K12" s="69"/>
      <c r="L12" s="73" t="s">
        <v>17</v>
      </c>
      <c r="M12" s="74">
        <f>SUM(M6:M11)</f>
        <v>995</v>
      </c>
      <c r="N12" s="74">
        <f>SUM(N6:N11)</f>
        <v>0</v>
      </c>
      <c r="O12" s="74">
        <f>SUM(O6:O11)</f>
        <v>0</v>
      </c>
    </row>
    <row r="13" spans="1:16" s="2" customFormat="1" ht="52.5" customHeight="1" x14ac:dyDescent="0.25">
      <c r="A13" s="66"/>
      <c r="B13" s="69"/>
      <c r="C13" s="69"/>
      <c r="D13" s="69"/>
      <c r="E13" s="69"/>
      <c r="F13" s="69"/>
      <c r="G13" s="69"/>
      <c r="H13" s="68"/>
      <c r="I13" s="69"/>
      <c r="J13" s="69"/>
      <c r="K13" s="69"/>
      <c r="L13" s="73"/>
      <c r="M13" s="74"/>
      <c r="N13" s="74"/>
      <c r="O13" s="74"/>
      <c r="P13" s="2" t="s">
        <v>64</v>
      </c>
    </row>
  </sheetData>
  <mergeCells count="65">
    <mergeCell ref="I12:I13"/>
    <mergeCell ref="J12:J13"/>
    <mergeCell ref="K12:K13"/>
    <mergeCell ref="O6:O7"/>
    <mergeCell ref="O8:O9"/>
    <mergeCell ref="L12:L13"/>
    <mergeCell ref="M12:M13"/>
    <mergeCell ref="N12:N13"/>
    <mergeCell ref="O12:O13"/>
    <mergeCell ref="L10:L11"/>
    <mergeCell ref="M10:M11"/>
    <mergeCell ref="N10:N11"/>
    <mergeCell ref="O10:O11"/>
    <mergeCell ref="N6:N7"/>
    <mergeCell ref="J6:J7"/>
    <mergeCell ref="N8:N9"/>
    <mergeCell ref="A12:A13"/>
    <mergeCell ref="H12:H13"/>
    <mergeCell ref="B12:B13"/>
    <mergeCell ref="C12:C13"/>
    <mergeCell ref="D12:D13"/>
    <mergeCell ref="E12:E13"/>
    <mergeCell ref="F12:F13"/>
    <mergeCell ref="G12:G13"/>
    <mergeCell ref="A2:A5"/>
    <mergeCell ref="B2:B5"/>
    <mergeCell ref="C2:C5"/>
    <mergeCell ref="D2:E3"/>
    <mergeCell ref="D4:D5"/>
    <mergeCell ref="E4:E5"/>
    <mergeCell ref="H2:J3"/>
    <mergeCell ref="I4:I5"/>
    <mergeCell ref="J4:J5"/>
    <mergeCell ref="F2:F5"/>
    <mergeCell ref="G2:G5"/>
    <mergeCell ref="K6:K11"/>
    <mergeCell ref="L6:L7"/>
    <mergeCell ref="L8:L9"/>
    <mergeCell ref="K2:O3"/>
    <mergeCell ref="N4:N5"/>
    <mergeCell ref="O4:O5"/>
    <mergeCell ref="L4:L5"/>
    <mergeCell ref="M4:M5"/>
    <mergeCell ref="K4:K5"/>
    <mergeCell ref="G8:G9"/>
    <mergeCell ref="I8:I9"/>
    <mergeCell ref="J8:J9"/>
    <mergeCell ref="H6:H7"/>
    <mergeCell ref="I6:I7"/>
    <mergeCell ref="A1:O1"/>
    <mergeCell ref="A6:A11"/>
    <mergeCell ref="I10:I11"/>
    <mergeCell ref="J10:J11"/>
    <mergeCell ref="B6:B11"/>
    <mergeCell ref="C6:C11"/>
    <mergeCell ref="D6:D11"/>
    <mergeCell ref="E6:E11"/>
    <mergeCell ref="F6:F11"/>
    <mergeCell ref="G10:G11"/>
    <mergeCell ref="H10:H11"/>
    <mergeCell ref="G6:G7"/>
    <mergeCell ref="M6:M7"/>
    <mergeCell ref="M8:M9"/>
    <mergeCell ref="H8:H9"/>
    <mergeCell ref="H4:H5"/>
  </mergeCells>
  <pageMargins left="0.19685039370078741" right="0.19685039370078741" top="1.1811023622047245" bottom="0.59055118110236227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B1" zoomScale="75" zoomScaleNormal="75" workbookViewId="0">
      <selection activeCell="E4" sqref="E4:E5"/>
    </sheetView>
  </sheetViews>
  <sheetFormatPr defaultRowHeight="12.75" x14ac:dyDescent="0.2"/>
  <cols>
    <col min="1" max="1" width="3.42578125" style="3" customWidth="1"/>
    <col min="2" max="2" width="54" style="3" bestFit="1" customWidth="1"/>
    <col min="3" max="3" width="11.7109375" style="3" customWidth="1"/>
    <col min="4" max="4" width="12" style="3" customWidth="1"/>
    <col min="5" max="5" width="11.7109375" style="3" customWidth="1"/>
    <col min="6" max="6" width="10.5703125" style="3" customWidth="1"/>
    <col min="7" max="8" width="9.85546875" style="3" customWidth="1"/>
    <col min="9" max="10" width="9.42578125" style="3" customWidth="1"/>
    <col min="11" max="12" width="10.140625" style="3" customWidth="1"/>
    <col min="13" max="13" width="14.42578125" style="3" customWidth="1"/>
    <col min="14" max="14" width="15.140625" style="3" customWidth="1"/>
    <col min="15" max="15" width="14.42578125" style="3" customWidth="1"/>
    <col min="16" max="16" width="14.7109375" style="3" customWidth="1"/>
    <col min="17" max="18" width="16.28515625" style="3" bestFit="1" customWidth="1"/>
    <col min="19" max="19" width="11.85546875" style="3" customWidth="1"/>
    <col min="20" max="20" width="12.140625" style="3" customWidth="1"/>
    <col min="21" max="21" width="11" style="3" customWidth="1"/>
    <col min="22" max="256" width="9.140625" style="3"/>
    <col min="257" max="257" width="3.42578125" style="3" customWidth="1"/>
    <col min="258" max="258" width="54" style="3" bestFit="1" customWidth="1"/>
    <col min="259" max="259" width="11.7109375" style="3" customWidth="1"/>
    <col min="260" max="260" width="12" style="3" customWidth="1"/>
    <col min="261" max="261" width="11.7109375" style="3" customWidth="1"/>
    <col min="262" max="262" width="10.5703125" style="3" customWidth="1"/>
    <col min="263" max="264" width="9.85546875" style="3" customWidth="1"/>
    <col min="265" max="266" width="9.42578125" style="3" customWidth="1"/>
    <col min="267" max="268" width="10.140625" style="3" customWidth="1"/>
    <col min="269" max="269" width="14.42578125" style="3" customWidth="1"/>
    <col min="270" max="270" width="15.140625" style="3" customWidth="1"/>
    <col min="271" max="271" width="14.42578125" style="3" customWidth="1"/>
    <col min="272" max="272" width="14.7109375" style="3" customWidth="1"/>
    <col min="273" max="274" width="16.28515625" style="3" bestFit="1" customWidth="1"/>
    <col min="275" max="275" width="11.85546875" style="3" customWidth="1"/>
    <col min="276" max="276" width="12.140625" style="3" customWidth="1"/>
    <col min="277" max="277" width="11" style="3" customWidth="1"/>
    <col min="278" max="512" width="9.140625" style="3"/>
    <col min="513" max="513" width="3.42578125" style="3" customWidth="1"/>
    <col min="514" max="514" width="54" style="3" bestFit="1" customWidth="1"/>
    <col min="515" max="515" width="11.7109375" style="3" customWidth="1"/>
    <col min="516" max="516" width="12" style="3" customWidth="1"/>
    <col min="517" max="517" width="11.7109375" style="3" customWidth="1"/>
    <col min="518" max="518" width="10.5703125" style="3" customWidth="1"/>
    <col min="519" max="520" width="9.85546875" style="3" customWidth="1"/>
    <col min="521" max="522" width="9.42578125" style="3" customWidth="1"/>
    <col min="523" max="524" width="10.140625" style="3" customWidth="1"/>
    <col min="525" max="525" width="14.42578125" style="3" customWidth="1"/>
    <col min="526" max="526" width="15.140625" style="3" customWidth="1"/>
    <col min="527" max="527" width="14.42578125" style="3" customWidth="1"/>
    <col min="528" max="528" width="14.7109375" style="3" customWidth="1"/>
    <col min="529" max="530" width="16.28515625" style="3" bestFit="1" customWidth="1"/>
    <col min="531" max="531" width="11.85546875" style="3" customWidth="1"/>
    <col min="532" max="532" width="12.140625" style="3" customWidth="1"/>
    <col min="533" max="533" width="11" style="3" customWidth="1"/>
    <col min="534" max="768" width="9.140625" style="3"/>
    <col min="769" max="769" width="3.42578125" style="3" customWidth="1"/>
    <col min="770" max="770" width="54" style="3" bestFit="1" customWidth="1"/>
    <col min="771" max="771" width="11.7109375" style="3" customWidth="1"/>
    <col min="772" max="772" width="12" style="3" customWidth="1"/>
    <col min="773" max="773" width="11.7109375" style="3" customWidth="1"/>
    <col min="774" max="774" width="10.5703125" style="3" customWidth="1"/>
    <col min="775" max="776" width="9.85546875" style="3" customWidth="1"/>
    <col min="777" max="778" width="9.42578125" style="3" customWidth="1"/>
    <col min="779" max="780" width="10.140625" style="3" customWidth="1"/>
    <col min="781" max="781" width="14.42578125" style="3" customWidth="1"/>
    <col min="782" max="782" width="15.140625" style="3" customWidth="1"/>
    <col min="783" max="783" width="14.42578125" style="3" customWidth="1"/>
    <col min="784" max="784" width="14.7109375" style="3" customWidth="1"/>
    <col min="785" max="786" width="16.28515625" style="3" bestFit="1" customWidth="1"/>
    <col min="787" max="787" width="11.85546875" style="3" customWidth="1"/>
    <col min="788" max="788" width="12.140625" style="3" customWidth="1"/>
    <col min="789" max="789" width="11" style="3" customWidth="1"/>
    <col min="790" max="1024" width="9.140625" style="3"/>
    <col min="1025" max="1025" width="3.42578125" style="3" customWidth="1"/>
    <col min="1026" max="1026" width="54" style="3" bestFit="1" customWidth="1"/>
    <col min="1027" max="1027" width="11.7109375" style="3" customWidth="1"/>
    <col min="1028" max="1028" width="12" style="3" customWidth="1"/>
    <col min="1029" max="1029" width="11.7109375" style="3" customWidth="1"/>
    <col min="1030" max="1030" width="10.5703125" style="3" customWidth="1"/>
    <col min="1031" max="1032" width="9.85546875" style="3" customWidth="1"/>
    <col min="1033" max="1034" width="9.42578125" style="3" customWidth="1"/>
    <col min="1035" max="1036" width="10.140625" style="3" customWidth="1"/>
    <col min="1037" max="1037" width="14.42578125" style="3" customWidth="1"/>
    <col min="1038" max="1038" width="15.140625" style="3" customWidth="1"/>
    <col min="1039" max="1039" width="14.42578125" style="3" customWidth="1"/>
    <col min="1040" max="1040" width="14.7109375" style="3" customWidth="1"/>
    <col min="1041" max="1042" width="16.28515625" style="3" bestFit="1" customWidth="1"/>
    <col min="1043" max="1043" width="11.85546875" style="3" customWidth="1"/>
    <col min="1044" max="1044" width="12.140625" style="3" customWidth="1"/>
    <col min="1045" max="1045" width="11" style="3" customWidth="1"/>
    <col min="1046" max="1280" width="9.140625" style="3"/>
    <col min="1281" max="1281" width="3.42578125" style="3" customWidth="1"/>
    <col min="1282" max="1282" width="54" style="3" bestFit="1" customWidth="1"/>
    <col min="1283" max="1283" width="11.7109375" style="3" customWidth="1"/>
    <col min="1284" max="1284" width="12" style="3" customWidth="1"/>
    <col min="1285" max="1285" width="11.7109375" style="3" customWidth="1"/>
    <col min="1286" max="1286" width="10.5703125" style="3" customWidth="1"/>
    <col min="1287" max="1288" width="9.85546875" style="3" customWidth="1"/>
    <col min="1289" max="1290" width="9.42578125" style="3" customWidth="1"/>
    <col min="1291" max="1292" width="10.140625" style="3" customWidth="1"/>
    <col min="1293" max="1293" width="14.42578125" style="3" customWidth="1"/>
    <col min="1294" max="1294" width="15.140625" style="3" customWidth="1"/>
    <col min="1295" max="1295" width="14.42578125" style="3" customWidth="1"/>
    <col min="1296" max="1296" width="14.7109375" style="3" customWidth="1"/>
    <col min="1297" max="1298" width="16.28515625" style="3" bestFit="1" customWidth="1"/>
    <col min="1299" max="1299" width="11.85546875" style="3" customWidth="1"/>
    <col min="1300" max="1300" width="12.140625" style="3" customWidth="1"/>
    <col min="1301" max="1301" width="11" style="3" customWidth="1"/>
    <col min="1302" max="1536" width="9.140625" style="3"/>
    <col min="1537" max="1537" width="3.42578125" style="3" customWidth="1"/>
    <col min="1538" max="1538" width="54" style="3" bestFit="1" customWidth="1"/>
    <col min="1539" max="1539" width="11.7109375" style="3" customWidth="1"/>
    <col min="1540" max="1540" width="12" style="3" customWidth="1"/>
    <col min="1541" max="1541" width="11.7109375" style="3" customWidth="1"/>
    <col min="1542" max="1542" width="10.5703125" style="3" customWidth="1"/>
    <col min="1543" max="1544" width="9.85546875" style="3" customWidth="1"/>
    <col min="1545" max="1546" width="9.42578125" style="3" customWidth="1"/>
    <col min="1547" max="1548" width="10.140625" style="3" customWidth="1"/>
    <col min="1549" max="1549" width="14.42578125" style="3" customWidth="1"/>
    <col min="1550" max="1550" width="15.140625" style="3" customWidth="1"/>
    <col min="1551" max="1551" width="14.42578125" style="3" customWidth="1"/>
    <col min="1552" max="1552" width="14.7109375" style="3" customWidth="1"/>
    <col min="1553" max="1554" width="16.28515625" style="3" bestFit="1" customWidth="1"/>
    <col min="1555" max="1555" width="11.85546875" style="3" customWidth="1"/>
    <col min="1556" max="1556" width="12.140625" style="3" customWidth="1"/>
    <col min="1557" max="1557" width="11" style="3" customWidth="1"/>
    <col min="1558" max="1792" width="9.140625" style="3"/>
    <col min="1793" max="1793" width="3.42578125" style="3" customWidth="1"/>
    <col min="1794" max="1794" width="54" style="3" bestFit="1" customWidth="1"/>
    <col min="1795" max="1795" width="11.7109375" style="3" customWidth="1"/>
    <col min="1796" max="1796" width="12" style="3" customWidth="1"/>
    <col min="1797" max="1797" width="11.7109375" style="3" customWidth="1"/>
    <col min="1798" max="1798" width="10.5703125" style="3" customWidth="1"/>
    <col min="1799" max="1800" width="9.85546875" style="3" customWidth="1"/>
    <col min="1801" max="1802" width="9.42578125" style="3" customWidth="1"/>
    <col min="1803" max="1804" width="10.140625" style="3" customWidth="1"/>
    <col min="1805" max="1805" width="14.42578125" style="3" customWidth="1"/>
    <col min="1806" max="1806" width="15.140625" style="3" customWidth="1"/>
    <col min="1807" max="1807" width="14.42578125" style="3" customWidth="1"/>
    <col min="1808" max="1808" width="14.7109375" style="3" customWidth="1"/>
    <col min="1809" max="1810" width="16.28515625" style="3" bestFit="1" customWidth="1"/>
    <col min="1811" max="1811" width="11.85546875" style="3" customWidth="1"/>
    <col min="1812" max="1812" width="12.140625" style="3" customWidth="1"/>
    <col min="1813" max="1813" width="11" style="3" customWidth="1"/>
    <col min="1814" max="2048" width="9.140625" style="3"/>
    <col min="2049" max="2049" width="3.42578125" style="3" customWidth="1"/>
    <col min="2050" max="2050" width="54" style="3" bestFit="1" customWidth="1"/>
    <col min="2051" max="2051" width="11.7109375" style="3" customWidth="1"/>
    <col min="2052" max="2052" width="12" style="3" customWidth="1"/>
    <col min="2053" max="2053" width="11.7109375" style="3" customWidth="1"/>
    <col min="2054" max="2054" width="10.5703125" style="3" customWidth="1"/>
    <col min="2055" max="2056" width="9.85546875" style="3" customWidth="1"/>
    <col min="2057" max="2058" width="9.42578125" style="3" customWidth="1"/>
    <col min="2059" max="2060" width="10.140625" style="3" customWidth="1"/>
    <col min="2061" max="2061" width="14.42578125" style="3" customWidth="1"/>
    <col min="2062" max="2062" width="15.140625" style="3" customWidth="1"/>
    <col min="2063" max="2063" width="14.42578125" style="3" customWidth="1"/>
    <col min="2064" max="2064" width="14.7109375" style="3" customWidth="1"/>
    <col min="2065" max="2066" width="16.28515625" style="3" bestFit="1" customWidth="1"/>
    <col min="2067" max="2067" width="11.85546875" style="3" customWidth="1"/>
    <col min="2068" max="2068" width="12.140625" style="3" customWidth="1"/>
    <col min="2069" max="2069" width="11" style="3" customWidth="1"/>
    <col min="2070" max="2304" width="9.140625" style="3"/>
    <col min="2305" max="2305" width="3.42578125" style="3" customWidth="1"/>
    <col min="2306" max="2306" width="54" style="3" bestFit="1" customWidth="1"/>
    <col min="2307" max="2307" width="11.7109375" style="3" customWidth="1"/>
    <col min="2308" max="2308" width="12" style="3" customWidth="1"/>
    <col min="2309" max="2309" width="11.7109375" style="3" customWidth="1"/>
    <col min="2310" max="2310" width="10.5703125" style="3" customWidth="1"/>
    <col min="2311" max="2312" width="9.85546875" style="3" customWidth="1"/>
    <col min="2313" max="2314" width="9.42578125" style="3" customWidth="1"/>
    <col min="2315" max="2316" width="10.140625" style="3" customWidth="1"/>
    <col min="2317" max="2317" width="14.42578125" style="3" customWidth="1"/>
    <col min="2318" max="2318" width="15.140625" style="3" customWidth="1"/>
    <col min="2319" max="2319" width="14.42578125" style="3" customWidth="1"/>
    <col min="2320" max="2320" width="14.7109375" style="3" customWidth="1"/>
    <col min="2321" max="2322" width="16.28515625" style="3" bestFit="1" customWidth="1"/>
    <col min="2323" max="2323" width="11.85546875" style="3" customWidth="1"/>
    <col min="2324" max="2324" width="12.140625" style="3" customWidth="1"/>
    <col min="2325" max="2325" width="11" style="3" customWidth="1"/>
    <col min="2326" max="2560" width="9.140625" style="3"/>
    <col min="2561" max="2561" width="3.42578125" style="3" customWidth="1"/>
    <col min="2562" max="2562" width="54" style="3" bestFit="1" customWidth="1"/>
    <col min="2563" max="2563" width="11.7109375" style="3" customWidth="1"/>
    <col min="2564" max="2564" width="12" style="3" customWidth="1"/>
    <col min="2565" max="2565" width="11.7109375" style="3" customWidth="1"/>
    <col min="2566" max="2566" width="10.5703125" style="3" customWidth="1"/>
    <col min="2567" max="2568" width="9.85546875" style="3" customWidth="1"/>
    <col min="2569" max="2570" width="9.42578125" style="3" customWidth="1"/>
    <col min="2571" max="2572" width="10.140625" style="3" customWidth="1"/>
    <col min="2573" max="2573" width="14.42578125" style="3" customWidth="1"/>
    <col min="2574" max="2574" width="15.140625" style="3" customWidth="1"/>
    <col min="2575" max="2575" width="14.42578125" style="3" customWidth="1"/>
    <col min="2576" max="2576" width="14.7109375" style="3" customWidth="1"/>
    <col min="2577" max="2578" width="16.28515625" style="3" bestFit="1" customWidth="1"/>
    <col min="2579" max="2579" width="11.85546875" style="3" customWidth="1"/>
    <col min="2580" max="2580" width="12.140625" style="3" customWidth="1"/>
    <col min="2581" max="2581" width="11" style="3" customWidth="1"/>
    <col min="2582" max="2816" width="9.140625" style="3"/>
    <col min="2817" max="2817" width="3.42578125" style="3" customWidth="1"/>
    <col min="2818" max="2818" width="54" style="3" bestFit="1" customWidth="1"/>
    <col min="2819" max="2819" width="11.7109375" style="3" customWidth="1"/>
    <col min="2820" max="2820" width="12" style="3" customWidth="1"/>
    <col min="2821" max="2821" width="11.7109375" style="3" customWidth="1"/>
    <col min="2822" max="2822" width="10.5703125" style="3" customWidth="1"/>
    <col min="2823" max="2824" width="9.85546875" style="3" customWidth="1"/>
    <col min="2825" max="2826" width="9.42578125" style="3" customWidth="1"/>
    <col min="2827" max="2828" width="10.140625" style="3" customWidth="1"/>
    <col min="2829" max="2829" width="14.42578125" style="3" customWidth="1"/>
    <col min="2830" max="2830" width="15.140625" style="3" customWidth="1"/>
    <col min="2831" max="2831" width="14.42578125" style="3" customWidth="1"/>
    <col min="2832" max="2832" width="14.7109375" style="3" customWidth="1"/>
    <col min="2833" max="2834" width="16.28515625" style="3" bestFit="1" customWidth="1"/>
    <col min="2835" max="2835" width="11.85546875" style="3" customWidth="1"/>
    <col min="2836" max="2836" width="12.140625" style="3" customWidth="1"/>
    <col min="2837" max="2837" width="11" style="3" customWidth="1"/>
    <col min="2838" max="3072" width="9.140625" style="3"/>
    <col min="3073" max="3073" width="3.42578125" style="3" customWidth="1"/>
    <col min="3074" max="3074" width="54" style="3" bestFit="1" customWidth="1"/>
    <col min="3075" max="3075" width="11.7109375" style="3" customWidth="1"/>
    <col min="3076" max="3076" width="12" style="3" customWidth="1"/>
    <col min="3077" max="3077" width="11.7109375" style="3" customWidth="1"/>
    <col min="3078" max="3078" width="10.5703125" style="3" customWidth="1"/>
    <col min="3079" max="3080" width="9.85546875" style="3" customWidth="1"/>
    <col min="3081" max="3082" width="9.42578125" style="3" customWidth="1"/>
    <col min="3083" max="3084" width="10.140625" style="3" customWidth="1"/>
    <col min="3085" max="3085" width="14.42578125" style="3" customWidth="1"/>
    <col min="3086" max="3086" width="15.140625" style="3" customWidth="1"/>
    <col min="3087" max="3087" width="14.42578125" style="3" customWidth="1"/>
    <col min="3088" max="3088" width="14.7109375" style="3" customWidth="1"/>
    <col min="3089" max="3090" width="16.28515625" style="3" bestFit="1" customWidth="1"/>
    <col min="3091" max="3091" width="11.85546875" style="3" customWidth="1"/>
    <col min="3092" max="3092" width="12.140625" style="3" customWidth="1"/>
    <col min="3093" max="3093" width="11" style="3" customWidth="1"/>
    <col min="3094" max="3328" width="9.140625" style="3"/>
    <col min="3329" max="3329" width="3.42578125" style="3" customWidth="1"/>
    <col min="3330" max="3330" width="54" style="3" bestFit="1" customWidth="1"/>
    <col min="3331" max="3331" width="11.7109375" style="3" customWidth="1"/>
    <col min="3332" max="3332" width="12" style="3" customWidth="1"/>
    <col min="3333" max="3333" width="11.7109375" style="3" customWidth="1"/>
    <col min="3334" max="3334" width="10.5703125" style="3" customWidth="1"/>
    <col min="3335" max="3336" width="9.85546875" style="3" customWidth="1"/>
    <col min="3337" max="3338" width="9.42578125" style="3" customWidth="1"/>
    <col min="3339" max="3340" width="10.140625" style="3" customWidth="1"/>
    <col min="3341" max="3341" width="14.42578125" style="3" customWidth="1"/>
    <col min="3342" max="3342" width="15.140625" style="3" customWidth="1"/>
    <col min="3343" max="3343" width="14.42578125" style="3" customWidth="1"/>
    <col min="3344" max="3344" width="14.7109375" style="3" customWidth="1"/>
    <col min="3345" max="3346" width="16.28515625" style="3" bestFit="1" customWidth="1"/>
    <col min="3347" max="3347" width="11.85546875" style="3" customWidth="1"/>
    <col min="3348" max="3348" width="12.140625" style="3" customWidth="1"/>
    <col min="3349" max="3349" width="11" style="3" customWidth="1"/>
    <col min="3350" max="3584" width="9.140625" style="3"/>
    <col min="3585" max="3585" width="3.42578125" style="3" customWidth="1"/>
    <col min="3586" max="3586" width="54" style="3" bestFit="1" customWidth="1"/>
    <col min="3587" max="3587" width="11.7109375" style="3" customWidth="1"/>
    <col min="3588" max="3588" width="12" style="3" customWidth="1"/>
    <col min="3589" max="3589" width="11.7109375" style="3" customWidth="1"/>
    <col min="3590" max="3590" width="10.5703125" style="3" customWidth="1"/>
    <col min="3591" max="3592" width="9.85546875" style="3" customWidth="1"/>
    <col min="3593" max="3594" width="9.42578125" style="3" customWidth="1"/>
    <col min="3595" max="3596" width="10.140625" style="3" customWidth="1"/>
    <col min="3597" max="3597" width="14.42578125" style="3" customWidth="1"/>
    <col min="3598" max="3598" width="15.140625" style="3" customWidth="1"/>
    <col min="3599" max="3599" width="14.42578125" style="3" customWidth="1"/>
    <col min="3600" max="3600" width="14.7109375" style="3" customWidth="1"/>
    <col min="3601" max="3602" width="16.28515625" style="3" bestFit="1" customWidth="1"/>
    <col min="3603" max="3603" width="11.85546875" style="3" customWidth="1"/>
    <col min="3604" max="3604" width="12.140625" style="3" customWidth="1"/>
    <col min="3605" max="3605" width="11" style="3" customWidth="1"/>
    <col min="3606" max="3840" width="9.140625" style="3"/>
    <col min="3841" max="3841" width="3.42578125" style="3" customWidth="1"/>
    <col min="3842" max="3842" width="54" style="3" bestFit="1" customWidth="1"/>
    <col min="3843" max="3843" width="11.7109375" style="3" customWidth="1"/>
    <col min="3844" max="3844" width="12" style="3" customWidth="1"/>
    <col min="3845" max="3845" width="11.7109375" style="3" customWidth="1"/>
    <col min="3846" max="3846" width="10.5703125" style="3" customWidth="1"/>
    <col min="3847" max="3848" width="9.85546875" style="3" customWidth="1"/>
    <col min="3849" max="3850" width="9.42578125" style="3" customWidth="1"/>
    <col min="3851" max="3852" width="10.140625" style="3" customWidth="1"/>
    <col min="3853" max="3853" width="14.42578125" style="3" customWidth="1"/>
    <col min="3854" max="3854" width="15.140625" style="3" customWidth="1"/>
    <col min="3855" max="3855" width="14.42578125" style="3" customWidth="1"/>
    <col min="3856" max="3856" width="14.7109375" style="3" customWidth="1"/>
    <col min="3857" max="3858" width="16.28515625" style="3" bestFit="1" customWidth="1"/>
    <col min="3859" max="3859" width="11.85546875" style="3" customWidth="1"/>
    <col min="3860" max="3860" width="12.140625" style="3" customWidth="1"/>
    <col min="3861" max="3861" width="11" style="3" customWidth="1"/>
    <col min="3862" max="4096" width="9.140625" style="3"/>
    <col min="4097" max="4097" width="3.42578125" style="3" customWidth="1"/>
    <col min="4098" max="4098" width="54" style="3" bestFit="1" customWidth="1"/>
    <col min="4099" max="4099" width="11.7109375" style="3" customWidth="1"/>
    <col min="4100" max="4100" width="12" style="3" customWidth="1"/>
    <col min="4101" max="4101" width="11.7109375" style="3" customWidth="1"/>
    <col min="4102" max="4102" width="10.5703125" style="3" customWidth="1"/>
    <col min="4103" max="4104" width="9.85546875" style="3" customWidth="1"/>
    <col min="4105" max="4106" width="9.42578125" style="3" customWidth="1"/>
    <col min="4107" max="4108" width="10.140625" style="3" customWidth="1"/>
    <col min="4109" max="4109" width="14.42578125" style="3" customWidth="1"/>
    <col min="4110" max="4110" width="15.140625" style="3" customWidth="1"/>
    <col min="4111" max="4111" width="14.42578125" style="3" customWidth="1"/>
    <col min="4112" max="4112" width="14.7109375" style="3" customWidth="1"/>
    <col min="4113" max="4114" width="16.28515625" style="3" bestFit="1" customWidth="1"/>
    <col min="4115" max="4115" width="11.85546875" style="3" customWidth="1"/>
    <col min="4116" max="4116" width="12.140625" style="3" customWidth="1"/>
    <col min="4117" max="4117" width="11" style="3" customWidth="1"/>
    <col min="4118" max="4352" width="9.140625" style="3"/>
    <col min="4353" max="4353" width="3.42578125" style="3" customWidth="1"/>
    <col min="4354" max="4354" width="54" style="3" bestFit="1" customWidth="1"/>
    <col min="4355" max="4355" width="11.7109375" style="3" customWidth="1"/>
    <col min="4356" max="4356" width="12" style="3" customWidth="1"/>
    <col min="4357" max="4357" width="11.7109375" style="3" customWidth="1"/>
    <col min="4358" max="4358" width="10.5703125" style="3" customWidth="1"/>
    <col min="4359" max="4360" width="9.85546875" style="3" customWidth="1"/>
    <col min="4361" max="4362" width="9.42578125" style="3" customWidth="1"/>
    <col min="4363" max="4364" width="10.140625" style="3" customWidth="1"/>
    <col min="4365" max="4365" width="14.42578125" style="3" customWidth="1"/>
    <col min="4366" max="4366" width="15.140625" style="3" customWidth="1"/>
    <col min="4367" max="4367" width="14.42578125" style="3" customWidth="1"/>
    <col min="4368" max="4368" width="14.7109375" style="3" customWidth="1"/>
    <col min="4369" max="4370" width="16.28515625" style="3" bestFit="1" customWidth="1"/>
    <col min="4371" max="4371" width="11.85546875" style="3" customWidth="1"/>
    <col min="4372" max="4372" width="12.140625" style="3" customWidth="1"/>
    <col min="4373" max="4373" width="11" style="3" customWidth="1"/>
    <col min="4374" max="4608" width="9.140625" style="3"/>
    <col min="4609" max="4609" width="3.42578125" style="3" customWidth="1"/>
    <col min="4610" max="4610" width="54" style="3" bestFit="1" customWidth="1"/>
    <col min="4611" max="4611" width="11.7109375" style="3" customWidth="1"/>
    <col min="4612" max="4612" width="12" style="3" customWidth="1"/>
    <col min="4613" max="4613" width="11.7109375" style="3" customWidth="1"/>
    <col min="4614" max="4614" width="10.5703125" style="3" customWidth="1"/>
    <col min="4615" max="4616" width="9.85546875" style="3" customWidth="1"/>
    <col min="4617" max="4618" width="9.42578125" style="3" customWidth="1"/>
    <col min="4619" max="4620" width="10.140625" style="3" customWidth="1"/>
    <col min="4621" max="4621" width="14.42578125" style="3" customWidth="1"/>
    <col min="4622" max="4622" width="15.140625" style="3" customWidth="1"/>
    <col min="4623" max="4623" width="14.42578125" style="3" customWidth="1"/>
    <col min="4624" max="4624" width="14.7109375" style="3" customWidth="1"/>
    <col min="4625" max="4626" width="16.28515625" style="3" bestFit="1" customWidth="1"/>
    <col min="4627" max="4627" width="11.85546875" style="3" customWidth="1"/>
    <col min="4628" max="4628" width="12.140625" style="3" customWidth="1"/>
    <col min="4629" max="4629" width="11" style="3" customWidth="1"/>
    <col min="4630" max="4864" width="9.140625" style="3"/>
    <col min="4865" max="4865" width="3.42578125" style="3" customWidth="1"/>
    <col min="4866" max="4866" width="54" style="3" bestFit="1" customWidth="1"/>
    <col min="4867" max="4867" width="11.7109375" style="3" customWidth="1"/>
    <col min="4868" max="4868" width="12" style="3" customWidth="1"/>
    <col min="4869" max="4869" width="11.7109375" style="3" customWidth="1"/>
    <col min="4870" max="4870" width="10.5703125" style="3" customWidth="1"/>
    <col min="4871" max="4872" width="9.85546875" style="3" customWidth="1"/>
    <col min="4873" max="4874" width="9.42578125" style="3" customWidth="1"/>
    <col min="4875" max="4876" width="10.140625" style="3" customWidth="1"/>
    <col min="4877" max="4877" width="14.42578125" style="3" customWidth="1"/>
    <col min="4878" max="4878" width="15.140625" style="3" customWidth="1"/>
    <col min="4879" max="4879" width="14.42578125" style="3" customWidth="1"/>
    <col min="4880" max="4880" width="14.7109375" style="3" customWidth="1"/>
    <col min="4881" max="4882" width="16.28515625" style="3" bestFit="1" customWidth="1"/>
    <col min="4883" max="4883" width="11.85546875" style="3" customWidth="1"/>
    <col min="4884" max="4884" width="12.140625" style="3" customWidth="1"/>
    <col min="4885" max="4885" width="11" style="3" customWidth="1"/>
    <col min="4886" max="5120" width="9.140625" style="3"/>
    <col min="5121" max="5121" width="3.42578125" style="3" customWidth="1"/>
    <col min="5122" max="5122" width="54" style="3" bestFit="1" customWidth="1"/>
    <col min="5123" max="5123" width="11.7109375" style="3" customWidth="1"/>
    <col min="5124" max="5124" width="12" style="3" customWidth="1"/>
    <col min="5125" max="5125" width="11.7109375" style="3" customWidth="1"/>
    <col min="5126" max="5126" width="10.5703125" style="3" customWidth="1"/>
    <col min="5127" max="5128" width="9.85546875" style="3" customWidth="1"/>
    <col min="5129" max="5130" width="9.42578125" style="3" customWidth="1"/>
    <col min="5131" max="5132" width="10.140625" style="3" customWidth="1"/>
    <col min="5133" max="5133" width="14.42578125" style="3" customWidth="1"/>
    <col min="5134" max="5134" width="15.140625" style="3" customWidth="1"/>
    <col min="5135" max="5135" width="14.42578125" style="3" customWidth="1"/>
    <col min="5136" max="5136" width="14.7109375" style="3" customWidth="1"/>
    <col min="5137" max="5138" width="16.28515625" style="3" bestFit="1" customWidth="1"/>
    <col min="5139" max="5139" width="11.85546875" style="3" customWidth="1"/>
    <col min="5140" max="5140" width="12.140625" style="3" customWidth="1"/>
    <col min="5141" max="5141" width="11" style="3" customWidth="1"/>
    <col min="5142" max="5376" width="9.140625" style="3"/>
    <col min="5377" max="5377" width="3.42578125" style="3" customWidth="1"/>
    <col min="5378" max="5378" width="54" style="3" bestFit="1" customWidth="1"/>
    <col min="5379" max="5379" width="11.7109375" style="3" customWidth="1"/>
    <col min="5380" max="5380" width="12" style="3" customWidth="1"/>
    <col min="5381" max="5381" width="11.7109375" style="3" customWidth="1"/>
    <col min="5382" max="5382" width="10.5703125" style="3" customWidth="1"/>
    <col min="5383" max="5384" width="9.85546875" style="3" customWidth="1"/>
    <col min="5385" max="5386" width="9.42578125" style="3" customWidth="1"/>
    <col min="5387" max="5388" width="10.140625" style="3" customWidth="1"/>
    <col min="5389" max="5389" width="14.42578125" style="3" customWidth="1"/>
    <col min="5390" max="5390" width="15.140625" style="3" customWidth="1"/>
    <col min="5391" max="5391" width="14.42578125" style="3" customWidth="1"/>
    <col min="5392" max="5392" width="14.7109375" style="3" customWidth="1"/>
    <col min="5393" max="5394" width="16.28515625" style="3" bestFit="1" customWidth="1"/>
    <col min="5395" max="5395" width="11.85546875" style="3" customWidth="1"/>
    <col min="5396" max="5396" width="12.140625" style="3" customWidth="1"/>
    <col min="5397" max="5397" width="11" style="3" customWidth="1"/>
    <col min="5398" max="5632" width="9.140625" style="3"/>
    <col min="5633" max="5633" width="3.42578125" style="3" customWidth="1"/>
    <col min="5634" max="5634" width="54" style="3" bestFit="1" customWidth="1"/>
    <col min="5635" max="5635" width="11.7109375" style="3" customWidth="1"/>
    <col min="5636" max="5636" width="12" style="3" customWidth="1"/>
    <col min="5637" max="5637" width="11.7109375" style="3" customWidth="1"/>
    <col min="5638" max="5638" width="10.5703125" style="3" customWidth="1"/>
    <col min="5639" max="5640" width="9.85546875" style="3" customWidth="1"/>
    <col min="5641" max="5642" width="9.42578125" style="3" customWidth="1"/>
    <col min="5643" max="5644" width="10.140625" style="3" customWidth="1"/>
    <col min="5645" max="5645" width="14.42578125" style="3" customWidth="1"/>
    <col min="5646" max="5646" width="15.140625" style="3" customWidth="1"/>
    <col min="5647" max="5647" width="14.42578125" style="3" customWidth="1"/>
    <col min="5648" max="5648" width="14.7109375" style="3" customWidth="1"/>
    <col min="5649" max="5650" width="16.28515625" style="3" bestFit="1" customWidth="1"/>
    <col min="5651" max="5651" width="11.85546875" style="3" customWidth="1"/>
    <col min="5652" max="5652" width="12.140625" style="3" customWidth="1"/>
    <col min="5653" max="5653" width="11" style="3" customWidth="1"/>
    <col min="5654" max="5888" width="9.140625" style="3"/>
    <col min="5889" max="5889" width="3.42578125" style="3" customWidth="1"/>
    <col min="5890" max="5890" width="54" style="3" bestFit="1" customWidth="1"/>
    <col min="5891" max="5891" width="11.7109375" style="3" customWidth="1"/>
    <col min="5892" max="5892" width="12" style="3" customWidth="1"/>
    <col min="5893" max="5893" width="11.7109375" style="3" customWidth="1"/>
    <col min="5894" max="5894" width="10.5703125" style="3" customWidth="1"/>
    <col min="5895" max="5896" width="9.85546875" style="3" customWidth="1"/>
    <col min="5897" max="5898" width="9.42578125" style="3" customWidth="1"/>
    <col min="5899" max="5900" width="10.140625" style="3" customWidth="1"/>
    <col min="5901" max="5901" width="14.42578125" style="3" customWidth="1"/>
    <col min="5902" max="5902" width="15.140625" style="3" customWidth="1"/>
    <col min="5903" max="5903" width="14.42578125" style="3" customWidth="1"/>
    <col min="5904" max="5904" width="14.7109375" style="3" customWidth="1"/>
    <col min="5905" max="5906" width="16.28515625" style="3" bestFit="1" customWidth="1"/>
    <col min="5907" max="5907" width="11.85546875" style="3" customWidth="1"/>
    <col min="5908" max="5908" width="12.140625" style="3" customWidth="1"/>
    <col min="5909" max="5909" width="11" style="3" customWidth="1"/>
    <col min="5910" max="6144" width="9.140625" style="3"/>
    <col min="6145" max="6145" width="3.42578125" style="3" customWidth="1"/>
    <col min="6146" max="6146" width="54" style="3" bestFit="1" customWidth="1"/>
    <col min="6147" max="6147" width="11.7109375" style="3" customWidth="1"/>
    <col min="6148" max="6148" width="12" style="3" customWidth="1"/>
    <col min="6149" max="6149" width="11.7109375" style="3" customWidth="1"/>
    <col min="6150" max="6150" width="10.5703125" style="3" customWidth="1"/>
    <col min="6151" max="6152" width="9.85546875" style="3" customWidth="1"/>
    <col min="6153" max="6154" width="9.42578125" style="3" customWidth="1"/>
    <col min="6155" max="6156" width="10.140625" style="3" customWidth="1"/>
    <col min="6157" max="6157" width="14.42578125" style="3" customWidth="1"/>
    <col min="6158" max="6158" width="15.140625" style="3" customWidth="1"/>
    <col min="6159" max="6159" width="14.42578125" style="3" customWidth="1"/>
    <col min="6160" max="6160" width="14.7109375" style="3" customWidth="1"/>
    <col min="6161" max="6162" width="16.28515625" style="3" bestFit="1" customWidth="1"/>
    <col min="6163" max="6163" width="11.85546875" style="3" customWidth="1"/>
    <col min="6164" max="6164" width="12.140625" style="3" customWidth="1"/>
    <col min="6165" max="6165" width="11" style="3" customWidth="1"/>
    <col min="6166" max="6400" width="9.140625" style="3"/>
    <col min="6401" max="6401" width="3.42578125" style="3" customWidth="1"/>
    <col min="6402" max="6402" width="54" style="3" bestFit="1" customWidth="1"/>
    <col min="6403" max="6403" width="11.7109375" style="3" customWidth="1"/>
    <col min="6404" max="6404" width="12" style="3" customWidth="1"/>
    <col min="6405" max="6405" width="11.7109375" style="3" customWidth="1"/>
    <col min="6406" max="6406" width="10.5703125" style="3" customWidth="1"/>
    <col min="6407" max="6408" width="9.85546875" style="3" customWidth="1"/>
    <col min="6409" max="6410" width="9.42578125" style="3" customWidth="1"/>
    <col min="6411" max="6412" width="10.140625" style="3" customWidth="1"/>
    <col min="6413" max="6413" width="14.42578125" style="3" customWidth="1"/>
    <col min="6414" max="6414" width="15.140625" style="3" customWidth="1"/>
    <col min="6415" max="6415" width="14.42578125" style="3" customWidth="1"/>
    <col min="6416" max="6416" width="14.7109375" style="3" customWidth="1"/>
    <col min="6417" max="6418" width="16.28515625" style="3" bestFit="1" customWidth="1"/>
    <col min="6419" max="6419" width="11.85546875" style="3" customWidth="1"/>
    <col min="6420" max="6420" width="12.140625" style="3" customWidth="1"/>
    <col min="6421" max="6421" width="11" style="3" customWidth="1"/>
    <col min="6422" max="6656" width="9.140625" style="3"/>
    <col min="6657" max="6657" width="3.42578125" style="3" customWidth="1"/>
    <col min="6658" max="6658" width="54" style="3" bestFit="1" customWidth="1"/>
    <col min="6659" max="6659" width="11.7109375" style="3" customWidth="1"/>
    <col min="6660" max="6660" width="12" style="3" customWidth="1"/>
    <col min="6661" max="6661" width="11.7109375" style="3" customWidth="1"/>
    <col min="6662" max="6662" width="10.5703125" style="3" customWidth="1"/>
    <col min="6663" max="6664" width="9.85546875" style="3" customWidth="1"/>
    <col min="6665" max="6666" width="9.42578125" style="3" customWidth="1"/>
    <col min="6667" max="6668" width="10.140625" style="3" customWidth="1"/>
    <col min="6669" max="6669" width="14.42578125" style="3" customWidth="1"/>
    <col min="6670" max="6670" width="15.140625" style="3" customWidth="1"/>
    <col min="6671" max="6671" width="14.42578125" style="3" customWidth="1"/>
    <col min="6672" max="6672" width="14.7109375" style="3" customWidth="1"/>
    <col min="6673" max="6674" width="16.28515625" style="3" bestFit="1" customWidth="1"/>
    <col min="6675" max="6675" width="11.85546875" style="3" customWidth="1"/>
    <col min="6676" max="6676" width="12.140625" style="3" customWidth="1"/>
    <col min="6677" max="6677" width="11" style="3" customWidth="1"/>
    <col min="6678" max="6912" width="9.140625" style="3"/>
    <col min="6913" max="6913" width="3.42578125" style="3" customWidth="1"/>
    <col min="6914" max="6914" width="54" style="3" bestFit="1" customWidth="1"/>
    <col min="6915" max="6915" width="11.7109375" style="3" customWidth="1"/>
    <col min="6916" max="6916" width="12" style="3" customWidth="1"/>
    <col min="6917" max="6917" width="11.7109375" style="3" customWidth="1"/>
    <col min="6918" max="6918" width="10.5703125" style="3" customWidth="1"/>
    <col min="6919" max="6920" width="9.85546875" style="3" customWidth="1"/>
    <col min="6921" max="6922" width="9.42578125" style="3" customWidth="1"/>
    <col min="6923" max="6924" width="10.140625" style="3" customWidth="1"/>
    <col min="6925" max="6925" width="14.42578125" style="3" customWidth="1"/>
    <col min="6926" max="6926" width="15.140625" style="3" customWidth="1"/>
    <col min="6927" max="6927" width="14.42578125" style="3" customWidth="1"/>
    <col min="6928" max="6928" width="14.7109375" style="3" customWidth="1"/>
    <col min="6929" max="6930" width="16.28515625" style="3" bestFit="1" customWidth="1"/>
    <col min="6931" max="6931" width="11.85546875" style="3" customWidth="1"/>
    <col min="6932" max="6932" width="12.140625" style="3" customWidth="1"/>
    <col min="6933" max="6933" width="11" style="3" customWidth="1"/>
    <col min="6934" max="7168" width="9.140625" style="3"/>
    <col min="7169" max="7169" width="3.42578125" style="3" customWidth="1"/>
    <col min="7170" max="7170" width="54" style="3" bestFit="1" customWidth="1"/>
    <col min="7171" max="7171" width="11.7109375" style="3" customWidth="1"/>
    <col min="7172" max="7172" width="12" style="3" customWidth="1"/>
    <col min="7173" max="7173" width="11.7109375" style="3" customWidth="1"/>
    <col min="7174" max="7174" width="10.5703125" style="3" customWidth="1"/>
    <col min="7175" max="7176" width="9.85546875" style="3" customWidth="1"/>
    <col min="7177" max="7178" width="9.42578125" style="3" customWidth="1"/>
    <col min="7179" max="7180" width="10.140625" style="3" customWidth="1"/>
    <col min="7181" max="7181" width="14.42578125" style="3" customWidth="1"/>
    <col min="7182" max="7182" width="15.140625" style="3" customWidth="1"/>
    <col min="7183" max="7183" width="14.42578125" style="3" customWidth="1"/>
    <col min="7184" max="7184" width="14.7109375" style="3" customWidth="1"/>
    <col min="7185" max="7186" width="16.28515625" style="3" bestFit="1" customWidth="1"/>
    <col min="7187" max="7187" width="11.85546875" style="3" customWidth="1"/>
    <col min="7188" max="7188" width="12.140625" style="3" customWidth="1"/>
    <col min="7189" max="7189" width="11" style="3" customWidth="1"/>
    <col min="7190" max="7424" width="9.140625" style="3"/>
    <col min="7425" max="7425" width="3.42578125" style="3" customWidth="1"/>
    <col min="7426" max="7426" width="54" style="3" bestFit="1" customWidth="1"/>
    <col min="7427" max="7427" width="11.7109375" style="3" customWidth="1"/>
    <col min="7428" max="7428" width="12" style="3" customWidth="1"/>
    <col min="7429" max="7429" width="11.7109375" style="3" customWidth="1"/>
    <col min="7430" max="7430" width="10.5703125" style="3" customWidth="1"/>
    <col min="7431" max="7432" width="9.85546875" style="3" customWidth="1"/>
    <col min="7433" max="7434" width="9.42578125" style="3" customWidth="1"/>
    <col min="7435" max="7436" width="10.140625" style="3" customWidth="1"/>
    <col min="7437" max="7437" width="14.42578125" style="3" customWidth="1"/>
    <col min="7438" max="7438" width="15.140625" style="3" customWidth="1"/>
    <col min="7439" max="7439" width="14.42578125" style="3" customWidth="1"/>
    <col min="7440" max="7440" width="14.7109375" style="3" customWidth="1"/>
    <col min="7441" max="7442" width="16.28515625" style="3" bestFit="1" customWidth="1"/>
    <col min="7443" max="7443" width="11.85546875" style="3" customWidth="1"/>
    <col min="7444" max="7444" width="12.140625" style="3" customWidth="1"/>
    <col min="7445" max="7445" width="11" style="3" customWidth="1"/>
    <col min="7446" max="7680" width="9.140625" style="3"/>
    <col min="7681" max="7681" width="3.42578125" style="3" customWidth="1"/>
    <col min="7682" max="7682" width="54" style="3" bestFit="1" customWidth="1"/>
    <col min="7683" max="7683" width="11.7109375" style="3" customWidth="1"/>
    <col min="7684" max="7684" width="12" style="3" customWidth="1"/>
    <col min="7685" max="7685" width="11.7109375" style="3" customWidth="1"/>
    <col min="7686" max="7686" width="10.5703125" style="3" customWidth="1"/>
    <col min="7687" max="7688" width="9.85546875" style="3" customWidth="1"/>
    <col min="7689" max="7690" width="9.42578125" style="3" customWidth="1"/>
    <col min="7691" max="7692" width="10.140625" style="3" customWidth="1"/>
    <col min="7693" max="7693" width="14.42578125" style="3" customWidth="1"/>
    <col min="7694" max="7694" width="15.140625" style="3" customWidth="1"/>
    <col min="7695" max="7695" width="14.42578125" style="3" customWidth="1"/>
    <col min="7696" max="7696" width="14.7109375" style="3" customWidth="1"/>
    <col min="7697" max="7698" width="16.28515625" style="3" bestFit="1" customWidth="1"/>
    <col min="7699" max="7699" width="11.85546875" style="3" customWidth="1"/>
    <col min="7700" max="7700" width="12.140625" style="3" customWidth="1"/>
    <col min="7701" max="7701" width="11" style="3" customWidth="1"/>
    <col min="7702" max="7936" width="9.140625" style="3"/>
    <col min="7937" max="7937" width="3.42578125" style="3" customWidth="1"/>
    <col min="7938" max="7938" width="54" style="3" bestFit="1" customWidth="1"/>
    <col min="7939" max="7939" width="11.7109375" style="3" customWidth="1"/>
    <col min="7940" max="7940" width="12" style="3" customWidth="1"/>
    <col min="7941" max="7941" width="11.7109375" style="3" customWidth="1"/>
    <col min="7942" max="7942" width="10.5703125" style="3" customWidth="1"/>
    <col min="7943" max="7944" width="9.85546875" style="3" customWidth="1"/>
    <col min="7945" max="7946" width="9.42578125" style="3" customWidth="1"/>
    <col min="7947" max="7948" width="10.140625" style="3" customWidth="1"/>
    <col min="7949" max="7949" width="14.42578125" style="3" customWidth="1"/>
    <col min="7950" max="7950" width="15.140625" style="3" customWidth="1"/>
    <col min="7951" max="7951" width="14.42578125" style="3" customWidth="1"/>
    <col min="7952" max="7952" width="14.7109375" style="3" customWidth="1"/>
    <col min="7953" max="7954" width="16.28515625" style="3" bestFit="1" customWidth="1"/>
    <col min="7955" max="7955" width="11.85546875" style="3" customWidth="1"/>
    <col min="7956" max="7956" width="12.140625" style="3" customWidth="1"/>
    <col min="7957" max="7957" width="11" style="3" customWidth="1"/>
    <col min="7958" max="8192" width="9.140625" style="3"/>
    <col min="8193" max="8193" width="3.42578125" style="3" customWidth="1"/>
    <col min="8194" max="8194" width="54" style="3" bestFit="1" customWidth="1"/>
    <col min="8195" max="8195" width="11.7109375" style="3" customWidth="1"/>
    <col min="8196" max="8196" width="12" style="3" customWidth="1"/>
    <col min="8197" max="8197" width="11.7109375" style="3" customWidth="1"/>
    <col min="8198" max="8198" width="10.5703125" style="3" customWidth="1"/>
    <col min="8199" max="8200" width="9.85546875" style="3" customWidth="1"/>
    <col min="8201" max="8202" width="9.42578125" style="3" customWidth="1"/>
    <col min="8203" max="8204" width="10.140625" style="3" customWidth="1"/>
    <col min="8205" max="8205" width="14.42578125" style="3" customWidth="1"/>
    <col min="8206" max="8206" width="15.140625" style="3" customWidth="1"/>
    <col min="8207" max="8207" width="14.42578125" style="3" customWidth="1"/>
    <col min="8208" max="8208" width="14.7109375" style="3" customWidth="1"/>
    <col min="8209" max="8210" width="16.28515625" style="3" bestFit="1" customWidth="1"/>
    <col min="8211" max="8211" width="11.85546875" style="3" customWidth="1"/>
    <col min="8212" max="8212" width="12.140625" style="3" customWidth="1"/>
    <col min="8213" max="8213" width="11" style="3" customWidth="1"/>
    <col min="8214" max="8448" width="9.140625" style="3"/>
    <col min="8449" max="8449" width="3.42578125" style="3" customWidth="1"/>
    <col min="8450" max="8450" width="54" style="3" bestFit="1" customWidth="1"/>
    <col min="8451" max="8451" width="11.7109375" style="3" customWidth="1"/>
    <col min="8452" max="8452" width="12" style="3" customWidth="1"/>
    <col min="8453" max="8453" width="11.7109375" style="3" customWidth="1"/>
    <col min="8454" max="8454" width="10.5703125" style="3" customWidth="1"/>
    <col min="8455" max="8456" width="9.85546875" style="3" customWidth="1"/>
    <col min="8457" max="8458" width="9.42578125" style="3" customWidth="1"/>
    <col min="8459" max="8460" width="10.140625" style="3" customWidth="1"/>
    <col min="8461" max="8461" width="14.42578125" style="3" customWidth="1"/>
    <col min="8462" max="8462" width="15.140625" style="3" customWidth="1"/>
    <col min="8463" max="8463" width="14.42578125" style="3" customWidth="1"/>
    <col min="8464" max="8464" width="14.7109375" style="3" customWidth="1"/>
    <col min="8465" max="8466" width="16.28515625" style="3" bestFit="1" customWidth="1"/>
    <col min="8467" max="8467" width="11.85546875" style="3" customWidth="1"/>
    <col min="8468" max="8468" width="12.140625" style="3" customWidth="1"/>
    <col min="8469" max="8469" width="11" style="3" customWidth="1"/>
    <col min="8470" max="8704" width="9.140625" style="3"/>
    <col min="8705" max="8705" width="3.42578125" style="3" customWidth="1"/>
    <col min="8706" max="8706" width="54" style="3" bestFit="1" customWidth="1"/>
    <col min="8707" max="8707" width="11.7109375" style="3" customWidth="1"/>
    <col min="8708" max="8708" width="12" style="3" customWidth="1"/>
    <col min="8709" max="8709" width="11.7109375" style="3" customWidth="1"/>
    <col min="8710" max="8710" width="10.5703125" style="3" customWidth="1"/>
    <col min="8711" max="8712" width="9.85546875" style="3" customWidth="1"/>
    <col min="8713" max="8714" width="9.42578125" style="3" customWidth="1"/>
    <col min="8715" max="8716" width="10.140625" style="3" customWidth="1"/>
    <col min="8717" max="8717" width="14.42578125" style="3" customWidth="1"/>
    <col min="8718" max="8718" width="15.140625" style="3" customWidth="1"/>
    <col min="8719" max="8719" width="14.42578125" style="3" customWidth="1"/>
    <col min="8720" max="8720" width="14.7109375" style="3" customWidth="1"/>
    <col min="8721" max="8722" width="16.28515625" style="3" bestFit="1" customWidth="1"/>
    <col min="8723" max="8723" width="11.85546875" style="3" customWidth="1"/>
    <col min="8724" max="8724" width="12.140625" style="3" customWidth="1"/>
    <col min="8725" max="8725" width="11" style="3" customWidth="1"/>
    <col min="8726" max="8960" width="9.140625" style="3"/>
    <col min="8961" max="8961" width="3.42578125" style="3" customWidth="1"/>
    <col min="8962" max="8962" width="54" style="3" bestFit="1" customWidth="1"/>
    <col min="8963" max="8963" width="11.7109375" style="3" customWidth="1"/>
    <col min="8964" max="8964" width="12" style="3" customWidth="1"/>
    <col min="8965" max="8965" width="11.7109375" style="3" customWidth="1"/>
    <col min="8966" max="8966" width="10.5703125" style="3" customWidth="1"/>
    <col min="8967" max="8968" width="9.85546875" style="3" customWidth="1"/>
    <col min="8969" max="8970" width="9.42578125" style="3" customWidth="1"/>
    <col min="8971" max="8972" width="10.140625" style="3" customWidth="1"/>
    <col min="8973" max="8973" width="14.42578125" style="3" customWidth="1"/>
    <col min="8974" max="8974" width="15.140625" style="3" customWidth="1"/>
    <col min="8975" max="8975" width="14.42578125" style="3" customWidth="1"/>
    <col min="8976" max="8976" width="14.7109375" style="3" customWidth="1"/>
    <col min="8977" max="8978" width="16.28515625" style="3" bestFit="1" customWidth="1"/>
    <col min="8979" max="8979" width="11.85546875" style="3" customWidth="1"/>
    <col min="8980" max="8980" width="12.140625" style="3" customWidth="1"/>
    <col min="8981" max="8981" width="11" style="3" customWidth="1"/>
    <col min="8982" max="9216" width="9.140625" style="3"/>
    <col min="9217" max="9217" width="3.42578125" style="3" customWidth="1"/>
    <col min="9218" max="9218" width="54" style="3" bestFit="1" customWidth="1"/>
    <col min="9219" max="9219" width="11.7109375" style="3" customWidth="1"/>
    <col min="9220" max="9220" width="12" style="3" customWidth="1"/>
    <col min="9221" max="9221" width="11.7109375" style="3" customWidth="1"/>
    <col min="9222" max="9222" width="10.5703125" style="3" customWidth="1"/>
    <col min="9223" max="9224" width="9.85546875" style="3" customWidth="1"/>
    <col min="9225" max="9226" width="9.42578125" style="3" customWidth="1"/>
    <col min="9227" max="9228" width="10.140625" style="3" customWidth="1"/>
    <col min="9229" max="9229" width="14.42578125" style="3" customWidth="1"/>
    <col min="9230" max="9230" width="15.140625" style="3" customWidth="1"/>
    <col min="9231" max="9231" width="14.42578125" style="3" customWidth="1"/>
    <col min="9232" max="9232" width="14.7109375" style="3" customWidth="1"/>
    <col min="9233" max="9234" width="16.28515625" style="3" bestFit="1" customWidth="1"/>
    <col min="9235" max="9235" width="11.85546875" style="3" customWidth="1"/>
    <col min="9236" max="9236" width="12.140625" style="3" customWidth="1"/>
    <col min="9237" max="9237" width="11" style="3" customWidth="1"/>
    <col min="9238" max="9472" width="9.140625" style="3"/>
    <col min="9473" max="9473" width="3.42578125" style="3" customWidth="1"/>
    <col min="9474" max="9474" width="54" style="3" bestFit="1" customWidth="1"/>
    <col min="9475" max="9475" width="11.7109375" style="3" customWidth="1"/>
    <col min="9476" max="9476" width="12" style="3" customWidth="1"/>
    <col min="9477" max="9477" width="11.7109375" style="3" customWidth="1"/>
    <col min="9478" max="9478" width="10.5703125" style="3" customWidth="1"/>
    <col min="9479" max="9480" width="9.85546875" style="3" customWidth="1"/>
    <col min="9481" max="9482" width="9.42578125" style="3" customWidth="1"/>
    <col min="9483" max="9484" width="10.140625" style="3" customWidth="1"/>
    <col min="9485" max="9485" width="14.42578125" style="3" customWidth="1"/>
    <col min="9486" max="9486" width="15.140625" style="3" customWidth="1"/>
    <col min="9487" max="9487" width="14.42578125" style="3" customWidth="1"/>
    <col min="9488" max="9488" width="14.7109375" style="3" customWidth="1"/>
    <col min="9489" max="9490" width="16.28515625" style="3" bestFit="1" customWidth="1"/>
    <col min="9491" max="9491" width="11.85546875" style="3" customWidth="1"/>
    <col min="9492" max="9492" width="12.140625" style="3" customWidth="1"/>
    <col min="9493" max="9493" width="11" style="3" customWidth="1"/>
    <col min="9494" max="9728" width="9.140625" style="3"/>
    <col min="9729" max="9729" width="3.42578125" style="3" customWidth="1"/>
    <col min="9730" max="9730" width="54" style="3" bestFit="1" customWidth="1"/>
    <col min="9731" max="9731" width="11.7109375" style="3" customWidth="1"/>
    <col min="9732" max="9732" width="12" style="3" customWidth="1"/>
    <col min="9733" max="9733" width="11.7109375" style="3" customWidth="1"/>
    <col min="9734" max="9734" width="10.5703125" style="3" customWidth="1"/>
    <col min="9735" max="9736" width="9.85546875" style="3" customWidth="1"/>
    <col min="9737" max="9738" width="9.42578125" style="3" customWidth="1"/>
    <col min="9739" max="9740" width="10.140625" style="3" customWidth="1"/>
    <col min="9741" max="9741" width="14.42578125" style="3" customWidth="1"/>
    <col min="9742" max="9742" width="15.140625" style="3" customWidth="1"/>
    <col min="9743" max="9743" width="14.42578125" style="3" customWidth="1"/>
    <col min="9744" max="9744" width="14.7109375" style="3" customWidth="1"/>
    <col min="9745" max="9746" width="16.28515625" style="3" bestFit="1" customWidth="1"/>
    <col min="9747" max="9747" width="11.85546875" style="3" customWidth="1"/>
    <col min="9748" max="9748" width="12.140625" style="3" customWidth="1"/>
    <col min="9749" max="9749" width="11" style="3" customWidth="1"/>
    <col min="9750" max="9984" width="9.140625" style="3"/>
    <col min="9985" max="9985" width="3.42578125" style="3" customWidth="1"/>
    <col min="9986" max="9986" width="54" style="3" bestFit="1" customWidth="1"/>
    <col min="9987" max="9987" width="11.7109375" style="3" customWidth="1"/>
    <col min="9988" max="9988" width="12" style="3" customWidth="1"/>
    <col min="9989" max="9989" width="11.7109375" style="3" customWidth="1"/>
    <col min="9990" max="9990" width="10.5703125" style="3" customWidth="1"/>
    <col min="9991" max="9992" width="9.85546875" style="3" customWidth="1"/>
    <col min="9993" max="9994" width="9.42578125" style="3" customWidth="1"/>
    <col min="9995" max="9996" width="10.140625" style="3" customWidth="1"/>
    <col min="9997" max="9997" width="14.42578125" style="3" customWidth="1"/>
    <col min="9998" max="9998" width="15.140625" style="3" customWidth="1"/>
    <col min="9999" max="9999" width="14.42578125" style="3" customWidth="1"/>
    <col min="10000" max="10000" width="14.7109375" style="3" customWidth="1"/>
    <col min="10001" max="10002" width="16.28515625" style="3" bestFit="1" customWidth="1"/>
    <col min="10003" max="10003" width="11.85546875" style="3" customWidth="1"/>
    <col min="10004" max="10004" width="12.140625" style="3" customWidth="1"/>
    <col min="10005" max="10005" width="11" style="3" customWidth="1"/>
    <col min="10006" max="10240" width="9.140625" style="3"/>
    <col min="10241" max="10241" width="3.42578125" style="3" customWidth="1"/>
    <col min="10242" max="10242" width="54" style="3" bestFit="1" customWidth="1"/>
    <col min="10243" max="10243" width="11.7109375" style="3" customWidth="1"/>
    <col min="10244" max="10244" width="12" style="3" customWidth="1"/>
    <col min="10245" max="10245" width="11.7109375" style="3" customWidth="1"/>
    <col min="10246" max="10246" width="10.5703125" style="3" customWidth="1"/>
    <col min="10247" max="10248" width="9.85546875" style="3" customWidth="1"/>
    <col min="10249" max="10250" width="9.42578125" style="3" customWidth="1"/>
    <col min="10251" max="10252" width="10.140625" style="3" customWidth="1"/>
    <col min="10253" max="10253" width="14.42578125" style="3" customWidth="1"/>
    <col min="10254" max="10254" width="15.140625" style="3" customWidth="1"/>
    <col min="10255" max="10255" width="14.42578125" style="3" customWidth="1"/>
    <col min="10256" max="10256" width="14.7109375" style="3" customWidth="1"/>
    <col min="10257" max="10258" width="16.28515625" style="3" bestFit="1" customWidth="1"/>
    <col min="10259" max="10259" width="11.85546875" style="3" customWidth="1"/>
    <col min="10260" max="10260" width="12.140625" style="3" customWidth="1"/>
    <col min="10261" max="10261" width="11" style="3" customWidth="1"/>
    <col min="10262" max="10496" width="9.140625" style="3"/>
    <col min="10497" max="10497" width="3.42578125" style="3" customWidth="1"/>
    <col min="10498" max="10498" width="54" style="3" bestFit="1" customWidth="1"/>
    <col min="10499" max="10499" width="11.7109375" style="3" customWidth="1"/>
    <col min="10500" max="10500" width="12" style="3" customWidth="1"/>
    <col min="10501" max="10501" width="11.7109375" style="3" customWidth="1"/>
    <col min="10502" max="10502" width="10.5703125" style="3" customWidth="1"/>
    <col min="10503" max="10504" width="9.85546875" style="3" customWidth="1"/>
    <col min="10505" max="10506" width="9.42578125" style="3" customWidth="1"/>
    <col min="10507" max="10508" width="10.140625" style="3" customWidth="1"/>
    <col min="10509" max="10509" width="14.42578125" style="3" customWidth="1"/>
    <col min="10510" max="10510" width="15.140625" style="3" customWidth="1"/>
    <col min="10511" max="10511" width="14.42578125" style="3" customWidth="1"/>
    <col min="10512" max="10512" width="14.7109375" style="3" customWidth="1"/>
    <col min="10513" max="10514" width="16.28515625" style="3" bestFit="1" customWidth="1"/>
    <col min="10515" max="10515" width="11.85546875" style="3" customWidth="1"/>
    <col min="10516" max="10516" width="12.140625" style="3" customWidth="1"/>
    <col min="10517" max="10517" width="11" style="3" customWidth="1"/>
    <col min="10518" max="10752" width="9.140625" style="3"/>
    <col min="10753" max="10753" width="3.42578125" style="3" customWidth="1"/>
    <col min="10754" max="10754" width="54" style="3" bestFit="1" customWidth="1"/>
    <col min="10755" max="10755" width="11.7109375" style="3" customWidth="1"/>
    <col min="10756" max="10756" width="12" style="3" customWidth="1"/>
    <col min="10757" max="10757" width="11.7109375" style="3" customWidth="1"/>
    <col min="10758" max="10758" width="10.5703125" style="3" customWidth="1"/>
    <col min="10759" max="10760" width="9.85546875" style="3" customWidth="1"/>
    <col min="10761" max="10762" width="9.42578125" style="3" customWidth="1"/>
    <col min="10763" max="10764" width="10.140625" style="3" customWidth="1"/>
    <col min="10765" max="10765" width="14.42578125" style="3" customWidth="1"/>
    <col min="10766" max="10766" width="15.140625" style="3" customWidth="1"/>
    <col min="10767" max="10767" width="14.42578125" style="3" customWidth="1"/>
    <col min="10768" max="10768" width="14.7109375" style="3" customWidth="1"/>
    <col min="10769" max="10770" width="16.28515625" style="3" bestFit="1" customWidth="1"/>
    <col min="10771" max="10771" width="11.85546875" style="3" customWidth="1"/>
    <col min="10772" max="10772" width="12.140625" style="3" customWidth="1"/>
    <col min="10773" max="10773" width="11" style="3" customWidth="1"/>
    <col min="10774" max="11008" width="9.140625" style="3"/>
    <col min="11009" max="11009" width="3.42578125" style="3" customWidth="1"/>
    <col min="11010" max="11010" width="54" style="3" bestFit="1" customWidth="1"/>
    <col min="11011" max="11011" width="11.7109375" style="3" customWidth="1"/>
    <col min="11012" max="11012" width="12" style="3" customWidth="1"/>
    <col min="11013" max="11013" width="11.7109375" style="3" customWidth="1"/>
    <col min="11014" max="11014" width="10.5703125" style="3" customWidth="1"/>
    <col min="11015" max="11016" width="9.85546875" style="3" customWidth="1"/>
    <col min="11017" max="11018" width="9.42578125" style="3" customWidth="1"/>
    <col min="11019" max="11020" width="10.140625" style="3" customWidth="1"/>
    <col min="11021" max="11021" width="14.42578125" style="3" customWidth="1"/>
    <col min="11022" max="11022" width="15.140625" style="3" customWidth="1"/>
    <col min="11023" max="11023" width="14.42578125" style="3" customWidth="1"/>
    <col min="11024" max="11024" width="14.7109375" style="3" customWidth="1"/>
    <col min="11025" max="11026" width="16.28515625" style="3" bestFit="1" customWidth="1"/>
    <col min="11027" max="11027" width="11.85546875" style="3" customWidth="1"/>
    <col min="11028" max="11028" width="12.140625" style="3" customWidth="1"/>
    <col min="11029" max="11029" width="11" style="3" customWidth="1"/>
    <col min="11030" max="11264" width="9.140625" style="3"/>
    <col min="11265" max="11265" width="3.42578125" style="3" customWidth="1"/>
    <col min="11266" max="11266" width="54" style="3" bestFit="1" customWidth="1"/>
    <col min="11267" max="11267" width="11.7109375" style="3" customWidth="1"/>
    <col min="11268" max="11268" width="12" style="3" customWidth="1"/>
    <col min="11269" max="11269" width="11.7109375" style="3" customWidth="1"/>
    <col min="11270" max="11270" width="10.5703125" style="3" customWidth="1"/>
    <col min="11271" max="11272" width="9.85546875" style="3" customWidth="1"/>
    <col min="11273" max="11274" width="9.42578125" style="3" customWidth="1"/>
    <col min="11275" max="11276" width="10.140625" style="3" customWidth="1"/>
    <col min="11277" max="11277" width="14.42578125" style="3" customWidth="1"/>
    <col min="11278" max="11278" width="15.140625" style="3" customWidth="1"/>
    <col min="11279" max="11279" width="14.42578125" style="3" customWidth="1"/>
    <col min="11280" max="11280" width="14.7109375" style="3" customWidth="1"/>
    <col min="11281" max="11282" width="16.28515625" style="3" bestFit="1" customWidth="1"/>
    <col min="11283" max="11283" width="11.85546875" style="3" customWidth="1"/>
    <col min="11284" max="11284" width="12.140625" style="3" customWidth="1"/>
    <col min="11285" max="11285" width="11" style="3" customWidth="1"/>
    <col min="11286" max="11520" width="9.140625" style="3"/>
    <col min="11521" max="11521" width="3.42578125" style="3" customWidth="1"/>
    <col min="11522" max="11522" width="54" style="3" bestFit="1" customWidth="1"/>
    <col min="11523" max="11523" width="11.7109375" style="3" customWidth="1"/>
    <col min="11524" max="11524" width="12" style="3" customWidth="1"/>
    <col min="11525" max="11525" width="11.7109375" style="3" customWidth="1"/>
    <col min="11526" max="11526" width="10.5703125" style="3" customWidth="1"/>
    <col min="11527" max="11528" width="9.85546875" style="3" customWidth="1"/>
    <col min="11529" max="11530" width="9.42578125" style="3" customWidth="1"/>
    <col min="11531" max="11532" width="10.140625" style="3" customWidth="1"/>
    <col min="11533" max="11533" width="14.42578125" style="3" customWidth="1"/>
    <col min="11534" max="11534" width="15.140625" style="3" customWidth="1"/>
    <col min="11535" max="11535" width="14.42578125" style="3" customWidth="1"/>
    <col min="11536" max="11536" width="14.7109375" style="3" customWidth="1"/>
    <col min="11537" max="11538" width="16.28515625" style="3" bestFit="1" customWidth="1"/>
    <col min="11539" max="11539" width="11.85546875" style="3" customWidth="1"/>
    <col min="11540" max="11540" width="12.140625" style="3" customWidth="1"/>
    <col min="11541" max="11541" width="11" style="3" customWidth="1"/>
    <col min="11542" max="11776" width="9.140625" style="3"/>
    <col min="11777" max="11777" width="3.42578125" style="3" customWidth="1"/>
    <col min="11778" max="11778" width="54" style="3" bestFit="1" customWidth="1"/>
    <col min="11779" max="11779" width="11.7109375" style="3" customWidth="1"/>
    <col min="11780" max="11780" width="12" style="3" customWidth="1"/>
    <col min="11781" max="11781" width="11.7109375" style="3" customWidth="1"/>
    <col min="11782" max="11782" width="10.5703125" style="3" customWidth="1"/>
    <col min="11783" max="11784" width="9.85546875" style="3" customWidth="1"/>
    <col min="11785" max="11786" width="9.42578125" style="3" customWidth="1"/>
    <col min="11787" max="11788" width="10.140625" style="3" customWidth="1"/>
    <col min="11789" max="11789" width="14.42578125" style="3" customWidth="1"/>
    <col min="11790" max="11790" width="15.140625" style="3" customWidth="1"/>
    <col min="11791" max="11791" width="14.42578125" style="3" customWidth="1"/>
    <col min="11792" max="11792" width="14.7109375" style="3" customWidth="1"/>
    <col min="11793" max="11794" width="16.28515625" style="3" bestFit="1" customWidth="1"/>
    <col min="11795" max="11795" width="11.85546875" style="3" customWidth="1"/>
    <col min="11796" max="11796" width="12.140625" style="3" customWidth="1"/>
    <col min="11797" max="11797" width="11" style="3" customWidth="1"/>
    <col min="11798" max="12032" width="9.140625" style="3"/>
    <col min="12033" max="12033" width="3.42578125" style="3" customWidth="1"/>
    <col min="12034" max="12034" width="54" style="3" bestFit="1" customWidth="1"/>
    <col min="12035" max="12035" width="11.7109375" style="3" customWidth="1"/>
    <col min="12036" max="12036" width="12" style="3" customWidth="1"/>
    <col min="12037" max="12037" width="11.7109375" style="3" customWidth="1"/>
    <col min="12038" max="12038" width="10.5703125" style="3" customWidth="1"/>
    <col min="12039" max="12040" width="9.85546875" style="3" customWidth="1"/>
    <col min="12041" max="12042" width="9.42578125" style="3" customWidth="1"/>
    <col min="12043" max="12044" width="10.140625" style="3" customWidth="1"/>
    <col min="12045" max="12045" width="14.42578125" style="3" customWidth="1"/>
    <col min="12046" max="12046" width="15.140625" style="3" customWidth="1"/>
    <col min="12047" max="12047" width="14.42578125" style="3" customWidth="1"/>
    <col min="12048" max="12048" width="14.7109375" style="3" customWidth="1"/>
    <col min="12049" max="12050" width="16.28515625" style="3" bestFit="1" customWidth="1"/>
    <col min="12051" max="12051" width="11.85546875" style="3" customWidth="1"/>
    <col min="12052" max="12052" width="12.140625" style="3" customWidth="1"/>
    <col min="12053" max="12053" width="11" style="3" customWidth="1"/>
    <col min="12054" max="12288" width="9.140625" style="3"/>
    <col min="12289" max="12289" width="3.42578125" style="3" customWidth="1"/>
    <col min="12290" max="12290" width="54" style="3" bestFit="1" customWidth="1"/>
    <col min="12291" max="12291" width="11.7109375" style="3" customWidth="1"/>
    <col min="12292" max="12292" width="12" style="3" customWidth="1"/>
    <col min="12293" max="12293" width="11.7109375" style="3" customWidth="1"/>
    <col min="12294" max="12294" width="10.5703125" style="3" customWidth="1"/>
    <col min="12295" max="12296" width="9.85546875" style="3" customWidth="1"/>
    <col min="12297" max="12298" width="9.42578125" style="3" customWidth="1"/>
    <col min="12299" max="12300" width="10.140625" style="3" customWidth="1"/>
    <col min="12301" max="12301" width="14.42578125" style="3" customWidth="1"/>
    <col min="12302" max="12302" width="15.140625" style="3" customWidth="1"/>
    <col min="12303" max="12303" width="14.42578125" style="3" customWidth="1"/>
    <col min="12304" max="12304" width="14.7109375" style="3" customWidth="1"/>
    <col min="12305" max="12306" width="16.28515625" style="3" bestFit="1" customWidth="1"/>
    <col min="12307" max="12307" width="11.85546875" style="3" customWidth="1"/>
    <col min="12308" max="12308" width="12.140625" style="3" customWidth="1"/>
    <col min="12309" max="12309" width="11" style="3" customWidth="1"/>
    <col min="12310" max="12544" width="9.140625" style="3"/>
    <col min="12545" max="12545" width="3.42578125" style="3" customWidth="1"/>
    <col min="12546" max="12546" width="54" style="3" bestFit="1" customWidth="1"/>
    <col min="12547" max="12547" width="11.7109375" style="3" customWidth="1"/>
    <col min="12548" max="12548" width="12" style="3" customWidth="1"/>
    <col min="12549" max="12549" width="11.7109375" style="3" customWidth="1"/>
    <col min="12550" max="12550" width="10.5703125" style="3" customWidth="1"/>
    <col min="12551" max="12552" width="9.85546875" style="3" customWidth="1"/>
    <col min="12553" max="12554" width="9.42578125" style="3" customWidth="1"/>
    <col min="12555" max="12556" width="10.140625" style="3" customWidth="1"/>
    <col min="12557" max="12557" width="14.42578125" style="3" customWidth="1"/>
    <col min="12558" max="12558" width="15.140625" style="3" customWidth="1"/>
    <col min="12559" max="12559" width="14.42578125" style="3" customWidth="1"/>
    <col min="12560" max="12560" width="14.7109375" style="3" customWidth="1"/>
    <col min="12561" max="12562" width="16.28515625" style="3" bestFit="1" customWidth="1"/>
    <col min="12563" max="12563" width="11.85546875" style="3" customWidth="1"/>
    <col min="12564" max="12564" width="12.140625" style="3" customWidth="1"/>
    <col min="12565" max="12565" width="11" style="3" customWidth="1"/>
    <col min="12566" max="12800" width="9.140625" style="3"/>
    <col min="12801" max="12801" width="3.42578125" style="3" customWidth="1"/>
    <col min="12802" max="12802" width="54" style="3" bestFit="1" customWidth="1"/>
    <col min="12803" max="12803" width="11.7109375" style="3" customWidth="1"/>
    <col min="12804" max="12804" width="12" style="3" customWidth="1"/>
    <col min="12805" max="12805" width="11.7109375" style="3" customWidth="1"/>
    <col min="12806" max="12806" width="10.5703125" style="3" customWidth="1"/>
    <col min="12807" max="12808" width="9.85546875" style="3" customWidth="1"/>
    <col min="12809" max="12810" width="9.42578125" style="3" customWidth="1"/>
    <col min="12811" max="12812" width="10.140625" style="3" customWidth="1"/>
    <col min="12813" max="12813" width="14.42578125" style="3" customWidth="1"/>
    <col min="12814" max="12814" width="15.140625" style="3" customWidth="1"/>
    <col min="12815" max="12815" width="14.42578125" style="3" customWidth="1"/>
    <col min="12816" max="12816" width="14.7109375" style="3" customWidth="1"/>
    <col min="12817" max="12818" width="16.28515625" style="3" bestFit="1" customWidth="1"/>
    <col min="12819" max="12819" width="11.85546875" style="3" customWidth="1"/>
    <col min="12820" max="12820" width="12.140625" style="3" customWidth="1"/>
    <col min="12821" max="12821" width="11" style="3" customWidth="1"/>
    <col min="12822" max="13056" width="9.140625" style="3"/>
    <col min="13057" max="13057" width="3.42578125" style="3" customWidth="1"/>
    <col min="13058" max="13058" width="54" style="3" bestFit="1" customWidth="1"/>
    <col min="13059" max="13059" width="11.7109375" style="3" customWidth="1"/>
    <col min="13060" max="13060" width="12" style="3" customWidth="1"/>
    <col min="13061" max="13061" width="11.7109375" style="3" customWidth="1"/>
    <col min="13062" max="13062" width="10.5703125" style="3" customWidth="1"/>
    <col min="13063" max="13064" width="9.85546875" style="3" customWidth="1"/>
    <col min="13065" max="13066" width="9.42578125" style="3" customWidth="1"/>
    <col min="13067" max="13068" width="10.140625" style="3" customWidth="1"/>
    <col min="13069" max="13069" width="14.42578125" style="3" customWidth="1"/>
    <col min="13070" max="13070" width="15.140625" style="3" customWidth="1"/>
    <col min="13071" max="13071" width="14.42578125" style="3" customWidth="1"/>
    <col min="13072" max="13072" width="14.7109375" style="3" customWidth="1"/>
    <col min="13073" max="13074" width="16.28515625" style="3" bestFit="1" customWidth="1"/>
    <col min="13075" max="13075" width="11.85546875" style="3" customWidth="1"/>
    <col min="13076" max="13076" width="12.140625" style="3" customWidth="1"/>
    <col min="13077" max="13077" width="11" style="3" customWidth="1"/>
    <col min="13078" max="13312" width="9.140625" style="3"/>
    <col min="13313" max="13313" width="3.42578125" style="3" customWidth="1"/>
    <col min="13314" max="13314" width="54" style="3" bestFit="1" customWidth="1"/>
    <col min="13315" max="13315" width="11.7109375" style="3" customWidth="1"/>
    <col min="13316" max="13316" width="12" style="3" customWidth="1"/>
    <col min="13317" max="13317" width="11.7109375" style="3" customWidth="1"/>
    <col min="13318" max="13318" width="10.5703125" style="3" customWidth="1"/>
    <col min="13319" max="13320" width="9.85546875" style="3" customWidth="1"/>
    <col min="13321" max="13322" width="9.42578125" style="3" customWidth="1"/>
    <col min="13323" max="13324" width="10.140625" style="3" customWidth="1"/>
    <col min="13325" max="13325" width="14.42578125" style="3" customWidth="1"/>
    <col min="13326" max="13326" width="15.140625" style="3" customWidth="1"/>
    <col min="13327" max="13327" width="14.42578125" style="3" customWidth="1"/>
    <col min="13328" max="13328" width="14.7109375" style="3" customWidth="1"/>
    <col min="13329" max="13330" width="16.28515625" style="3" bestFit="1" customWidth="1"/>
    <col min="13331" max="13331" width="11.85546875" style="3" customWidth="1"/>
    <col min="13332" max="13332" width="12.140625" style="3" customWidth="1"/>
    <col min="13333" max="13333" width="11" style="3" customWidth="1"/>
    <col min="13334" max="13568" width="9.140625" style="3"/>
    <col min="13569" max="13569" width="3.42578125" style="3" customWidth="1"/>
    <col min="13570" max="13570" width="54" style="3" bestFit="1" customWidth="1"/>
    <col min="13571" max="13571" width="11.7109375" style="3" customWidth="1"/>
    <col min="13572" max="13572" width="12" style="3" customWidth="1"/>
    <col min="13573" max="13573" width="11.7109375" style="3" customWidth="1"/>
    <col min="13574" max="13574" width="10.5703125" style="3" customWidth="1"/>
    <col min="13575" max="13576" width="9.85546875" style="3" customWidth="1"/>
    <col min="13577" max="13578" width="9.42578125" style="3" customWidth="1"/>
    <col min="13579" max="13580" width="10.140625" style="3" customWidth="1"/>
    <col min="13581" max="13581" width="14.42578125" style="3" customWidth="1"/>
    <col min="13582" max="13582" width="15.140625" style="3" customWidth="1"/>
    <col min="13583" max="13583" width="14.42578125" style="3" customWidth="1"/>
    <col min="13584" max="13584" width="14.7109375" style="3" customWidth="1"/>
    <col min="13585" max="13586" width="16.28515625" style="3" bestFit="1" customWidth="1"/>
    <col min="13587" max="13587" width="11.85546875" style="3" customWidth="1"/>
    <col min="13588" max="13588" width="12.140625" style="3" customWidth="1"/>
    <col min="13589" max="13589" width="11" style="3" customWidth="1"/>
    <col min="13590" max="13824" width="9.140625" style="3"/>
    <col min="13825" max="13825" width="3.42578125" style="3" customWidth="1"/>
    <col min="13826" max="13826" width="54" style="3" bestFit="1" customWidth="1"/>
    <col min="13827" max="13827" width="11.7109375" style="3" customWidth="1"/>
    <col min="13828" max="13828" width="12" style="3" customWidth="1"/>
    <col min="13829" max="13829" width="11.7109375" style="3" customWidth="1"/>
    <col min="13830" max="13830" width="10.5703125" style="3" customWidth="1"/>
    <col min="13831" max="13832" width="9.85546875" style="3" customWidth="1"/>
    <col min="13833" max="13834" width="9.42578125" style="3" customWidth="1"/>
    <col min="13835" max="13836" width="10.140625" style="3" customWidth="1"/>
    <col min="13837" max="13837" width="14.42578125" style="3" customWidth="1"/>
    <col min="13838" max="13838" width="15.140625" style="3" customWidth="1"/>
    <col min="13839" max="13839" width="14.42578125" style="3" customWidth="1"/>
    <col min="13840" max="13840" width="14.7109375" style="3" customWidth="1"/>
    <col min="13841" max="13842" width="16.28515625" style="3" bestFit="1" customWidth="1"/>
    <col min="13843" max="13843" width="11.85546875" style="3" customWidth="1"/>
    <col min="13844" max="13844" width="12.140625" style="3" customWidth="1"/>
    <col min="13845" max="13845" width="11" style="3" customWidth="1"/>
    <col min="13846" max="14080" width="9.140625" style="3"/>
    <col min="14081" max="14081" width="3.42578125" style="3" customWidth="1"/>
    <col min="14082" max="14082" width="54" style="3" bestFit="1" customWidth="1"/>
    <col min="14083" max="14083" width="11.7109375" style="3" customWidth="1"/>
    <col min="14084" max="14084" width="12" style="3" customWidth="1"/>
    <col min="14085" max="14085" width="11.7109375" style="3" customWidth="1"/>
    <col min="14086" max="14086" width="10.5703125" style="3" customWidth="1"/>
    <col min="14087" max="14088" width="9.85546875" style="3" customWidth="1"/>
    <col min="14089" max="14090" width="9.42578125" style="3" customWidth="1"/>
    <col min="14091" max="14092" width="10.140625" style="3" customWidth="1"/>
    <col min="14093" max="14093" width="14.42578125" style="3" customWidth="1"/>
    <col min="14094" max="14094" width="15.140625" style="3" customWidth="1"/>
    <col min="14095" max="14095" width="14.42578125" style="3" customWidth="1"/>
    <col min="14096" max="14096" width="14.7109375" style="3" customWidth="1"/>
    <col min="14097" max="14098" width="16.28515625" style="3" bestFit="1" customWidth="1"/>
    <col min="14099" max="14099" width="11.85546875" style="3" customWidth="1"/>
    <col min="14100" max="14100" width="12.140625" style="3" customWidth="1"/>
    <col min="14101" max="14101" width="11" style="3" customWidth="1"/>
    <col min="14102" max="14336" width="9.140625" style="3"/>
    <col min="14337" max="14337" width="3.42578125" style="3" customWidth="1"/>
    <col min="14338" max="14338" width="54" style="3" bestFit="1" customWidth="1"/>
    <col min="14339" max="14339" width="11.7109375" style="3" customWidth="1"/>
    <col min="14340" max="14340" width="12" style="3" customWidth="1"/>
    <col min="14341" max="14341" width="11.7109375" style="3" customWidth="1"/>
    <col min="14342" max="14342" width="10.5703125" style="3" customWidth="1"/>
    <col min="14343" max="14344" width="9.85546875" style="3" customWidth="1"/>
    <col min="14345" max="14346" width="9.42578125" style="3" customWidth="1"/>
    <col min="14347" max="14348" width="10.140625" style="3" customWidth="1"/>
    <col min="14349" max="14349" width="14.42578125" style="3" customWidth="1"/>
    <col min="14350" max="14350" width="15.140625" style="3" customWidth="1"/>
    <col min="14351" max="14351" width="14.42578125" style="3" customWidth="1"/>
    <col min="14352" max="14352" width="14.7109375" style="3" customWidth="1"/>
    <col min="14353" max="14354" width="16.28515625" style="3" bestFit="1" customWidth="1"/>
    <col min="14355" max="14355" width="11.85546875" style="3" customWidth="1"/>
    <col min="14356" max="14356" width="12.140625" style="3" customWidth="1"/>
    <col min="14357" max="14357" width="11" style="3" customWidth="1"/>
    <col min="14358" max="14592" width="9.140625" style="3"/>
    <col min="14593" max="14593" width="3.42578125" style="3" customWidth="1"/>
    <col min="14594" max="14594" width="54" style="3" bestFit="1" customWidth="1"/>
    <col min="14595" max="14595" width="11.7109375" style="3" customWidth="1"/>
    <col min="14596" max="14596" width="12" style="3" customWidth="1"/>
    <col min="14597" max="14597" width="11.7109375" style="3" customWidth="1"/>
    <col min="14598" max="14598" width="10.5703125" style="3" customWidth="1"/>
    <col min="14599" max="14600" width="9.85546875" style="3" customWidth="1"/>
    <col min="14601" max="14602" width="9.42578125" style="3" customWidth="1"/>
    <col min="14603" max="14604" width="10.140625" style="3" customWidth="1"/>
    <col min="14605" max="14605" width="14.42578125" style="3" customWidth="1"/>
    <col min="14606" max="14606" width="15.140625" style="3" customWidth="1"/>
    <col min="14607" max="14607" width="14.42578125" style="3" customWidth="1"/>
    <col min="14608" max="14608" width="14.7109375" style="3" customWidth="1"/>
    <col min="14609" max="14610" width="16.28515625" style="3" bestFit="1" customWidth="1"/>
    <col min="14611" max="14611" width="11.85546875" style="3" customWidth="1"/>
    <col min="14612" max="14612" width="12.140625" style="3" customWidth="1"/>
    <col min="14613" max="14613" width="11" style="3" customWidth="1"/>
    <col min="14614" max="14848" width="9.140625" style="3"/>
    <col min="14849" max="14849" width="3.42578125" style="3" customWidth="1"/>
    <col min="14850" max="14850" width="54" style="3" bestFit="1" customWidth="1"/>
    <col min="14851" max="14851" width="11.7109375" style="3" customWidth="1"/>
    <col min="14852" max="14852" width="12" style="3" customWidth="1"/>
    <col min="14853" max="14853" width="11.7109375" style="3" customWidth="1"/>
    <col min="14854" max="14854" width="10.5703125" style="3" customWidth="1"/>
    <col min="14855" max="14856" width="9.85546875" style="3" customWidth="1"/>
    <col min="14857" max="14858" width="9.42578125" style="3" customWidth="1"/>
    <col min="14859" max="14860" width="10.140625" style="3" customWidth="1"/>
    <col min="14861" max="14861" width="14.42578125" style="3" customWidth="1"/>
    <col min="14862" max="14862" width="15.140625" style="3" customWidth="1"/>
    <col min="14863" max="14863" width="14.42578125" style="3" customWidth="1"/>
    <col min="14864" max="14864" width="14.7109375" style="3" customWidth="1"/>
    <col min="14865" max="14866" width="16.28515625" style="3" bestFit="1" customWidth="1"/>
    <col min="14867" max="14867" width="11.85546875" style="3" customWidth="1"/>
    <col min="14868" max="14868" width="12.140625" style="3" customWidth="1"/>
    <col min="14869" max="14869" width="11" style="3" customWidth="1"/>
    <col min="14870" max="15104" width="9.140625" style="3"/>
    <col min="15105" max="15105" width="3.42578125" style="3" customWidth="1"/>
    <col min="15106" max="15106" width="54" style="3" bestFit="1" customWidth="1"/>
    <col min="15107" max="15107" width="11.7109375" style="3" customWidth="1"/>
    <col min="15108" max="15108" width="12" style="3" customWidth="1"/>
    <col min="15109" max="15109" width="11.7109375" style="3" customWidth="1"/>
    <col min="15110" max="15110" width="10.5703125" style="3" customWidth="1"/>
    <col min="15111" max="15112" width="9.85546875" style="3" customWidth="1"/>
    <col min="15113" max="15114" width="9.42578125" style="3" customWidth="1"/>
    <col min="15115" max="15116" width="10.140625" style="3" customWidth="1"/>
    <col min="15117" max="15117" width="14.42578125" style="3" customWidth="1"/>
    <col min="15118" max="15118" width="15.140625" style="3" customWidth="1"/>
    <col min="15119" max="15119" width="14.42578125" style="3" customWidth="1"/>
    <col min="15120" max="15120" width="14.7109375" style="3" customWidth="1"/>
    <col min="15121" max="15122" width="16.28515625" style="3" bestFit="1" customWidth="1"/>
    <col min="15123" max="15123" width="11.85546875" style="3" customWidth="1"/>
    <col min="15124" max="15124" width="12.140625" style="3" customWidth="1"/>
    <col min="15125" max="15125" width="11" style="3" customWidth="1"/>
    <col min="15126" max="15360" width="9.140625" style="3"/>
    <col min="15361" max="15361" width="3.42578125" style="3" customWidth="1"/>
    <col min="15362" max="15362" width="54" style="3" bestFit="1" customWidth="1"/>
    <col min="15363" max="15363" width="11.7109375" style="3" customWidth="1"/>
    <col min="15364" max="15364" width="12" style="3" customWidth="1"/>
    <col min="15365" max="15365" width="11.7109375" style="3" customWidth="1"/>
    <col min="15366" max="15366" width="10.5703125" style="3" customWidth="1"/>
    <col min="15367" max="15368" width="9.85546875" style="3" customWidth="1"/>
    <col min="15369" max="15370" width="9.42578125" style="3" customWidth="1"/>
    <col min="15371" max="15372" width="10.140625" style="3" customWidth="1"/>
    <col min="15373" max="15373" width="14.42578125" style="3" customWidth="1"/>
    <col min="15374" max="15374" width="15.140625" style="3" customWidth="1"/>
    <col min="15375" max="15375" width="14.42578125" style="3" customWidth="1"/>
    <col min="15376" max="15376" width="14.7109375" style="3" customWidth="1"/>
    <col min="15377" max="15378" width="16.28515625" style="3" bestFit="1" customWidth="1"/>
    <col min="15379" max="15379" width="11.85546875" style="3" customWidth="1"/>
    <col min="15380" max="15380" width="12.140625" style="3" customWidth="1"/>
    <col min="15381" max="15381" width="11" style="3" customWidth="1"/>
    <col min="15382" max="15616" width="9.140625" style="3"/>
    <col min="15617" max="15617" width="3.42578125" style="3" customWidth="1"/>
    <col min="15618" max="15618" width="54" style="3" bestFit="1" customWidth="1"/>
    <col min="15619" max="15619" width="11.7109375" style="3" customWidth="1"/>
    <col min="15620" max="15620" width="12" style="3" customWidth="1"/>
    <col min="15621" max="15621" width="11.7109375" style="3" customWidth="1"/>
    <col min="15622" max="15622" width="10.5703125" style="3" customWidth="1"/>
    <col min="15623" max="15624" width="9.85546875" style="3" customWidth="1"/>
    <col min="15625" max="15626" width="9.42578125" style="3" customWidth="1"/>
    <col min="15627" max="15628" width="10.140625" style="3" customWidth="1"/>
    <col min="15629" max="15629" width="14.42578125" style="3" customWidth="1"/>
    <col min="15630" max="15630" width="15.140625" style="3" customWidth="1"/>
    <col min="15631" max="15631" width="14.42578125" style="3" customWidth="1"/>
    <col min="15632" max="15632" width="14.7109375" style="3" customWidth="1"/>
    <col min="15633" max="15634" width="16.28515625" style="3" bestFit="1" customWidth="1"/>
    <col min="15635" max="15635" width="11.85546875" style="3" customWidth="1"/>
    <col min="15636" max="15636" width="12.140625" style="3" customWidth="1"/>
    <col min="15637" max="15637" width="11" style="3" customWidth="1"/>
    <col min="15638" max="15872" width="9.140625" style="3"/>
    <col min="15873" max="15873" width="3.42578125" style="3" customWidth="1"/>
    <col min="15874" max="15874" width="54" style="3" bestFit="1" customWidth="1"/>
    <col min="15875" max="15875" width="11.7109375" style="3" customWidth="1"/>
    <col min="15876" max="15876" width="12" style="3" customWidth="1"/>
    <col min="15877" max="15877" width="11.7109375" style="3" customWidth="1"/>
    <col min="15878" max="15878" width="10.5703125" style="3" customWidth="1"/>
    <col min="15879" max="15880" width="9.85546875" style="3" customWidth="1"/>
    <col min="15881" max="15882" width="9.42578125" style="3" customWidth="1"/>
    <col min="15883" max="15884" width="10.140625" style="3" customWidth="1"/>
    <col min="15885" max="15885" width="14.42578125" style="3" customWidth="1"/>
    <col min="15886" max="15886" width="15.140625" style="3" customWidth="1"/>
    <col min="15887" max="15887" width="14.42578125" style="3" customWidth="1"/>
    <col min="15888" max="15888" width="14.7109375" style="3" customWidth="1"/>
    <col min="15889" max="15890" width="16.28515625" style="3" bestFit="1" customWidth="1"/>
    <col min="15891" max="15891" width="11.85546875" style="3" customWidth="1"/>
    <col min="15892" max="15892" width="12.140625" style="3" customWidth="1"/>
    <col min="15893" max="15893" width="11" style="3" customWidth="1"/>
    <col min="15894" max="16128" width="9.140625" style="3"/>
    <col min="16129" max="16129" width="3.42578125" style="3" customWidth="1"/>
    <col min="16130" max="16130" width="54" style="3" bestFit="1" customWidth="1"/>
    <col min="16131" max="16131" width="11.7109375" style="3" customWidth="1"/>
    <col min="16132" max="16132" width="12" style="3" customWidth="1"/>
    <col min="16133" max="16133" width="11.7109375" style="3" customWidth="1"/>
    <col min="16134" max="16134" width="10.5703125" style="3" customWidth="1"/>
    <col min="16135" max="16136" width="9.85546875" style="3" customWidth="1"/>
    <col min="16137" max="16138" width="9.42578125" style="3" customWidth="1"/>
    <col min="16139" max="16140" width="10.140625" style="3" customWidth="1"/>
    <col min="16141" max="16141" width="14.42578125" style="3" customWidth="1"/>
    <col min="16142" max="16142" width="15.140625" style="3" customWidth="1"/>
    <col min="16143" max="16143" width="14.42578125" style="3" customWidth="1"/>
    <col min="16144" max="16144" width="14.7109375" style="3" customWidth="1"/>
    <col min="16145" max="16146" width="16.28515625" style="3" bestFit="1" customWidth="1"/>
    <col min="16147" max="16147" width="11.85546875" style="3" customWidth="1"/>
    <col min="16148" max="16148" width="12.140625" style="3" customWidth="1"/>
    <col min="16149" max="16149" width="11" style="3" customWidth="1"/>
    <col min="16150" max="16384" width="9.140625" style="3"/>
  </cols>
  <sheetData>
    <row r="1" spans="1:21" x14ac:dyDescent="0.2">
      <c r="O1" s="4"/>
      <c r="R1" s="4"/>
      <c r="U1" s="4" t="s">
        <v>19</v>
      </c>
    </row>
    <row r="2" spans="1:21" ht="24" customHeight="1" x14ac:dyDescent="0.25">
      <c r="A2" s="84" t="s">
        <v>47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ht="66.75" customHeight="1" x14ac:dyDescent="0.2">
      <c r="A3" s="80" t="s">
        <v>20</v>
      </c>
      <c r="B3" s="80" t="s">
        <v>21</v>
      </c>
      <c r="C3" s="82" t="s">
        <v>48</v>
      </c>
      <c r="D3" s="83"/>
      <c r="E3" s="82" t="s">
        <v>49</v>
      </c>
      <c r="F3" s="83"/>
      <c r="G3" s="82" t="s">
        <v>22</v>
      </c>
      <c r="H3" s="86"/>
      <c r="I3" s="86"/>
      <c r="J3" s="83"/>
      <c r="K3" s="80" t="s">
        <v>23</v>
      </c>
      <c r="L3" s="80" t="s">
        <v>23</v>
      </c>
      <c r="M3" s="78" t="s">
        <v>50</v>
      </c>
      <c r="N3" s="78"/>
      <c r="O3" s="78"/>
      <c r="P3" s="78" t="s">
        <v>51</v>
      </c>
      <c r="Q3" s="78"/>
      <c r="R3" s="78"/>
      <c r="S3" s="78" t="s">
        <v>52</v>
      </c>
      <c r="T3" s="78"/>
      <c r="U3" s="78"/>
    </row>
    <row r="4" spans="1:21" ht="51.75" customHeight="1" x14ac:dyDescent="0.2">
      <c r="A4" s="85"/>
      <c r="B4" s="85"/>
      <c r="C4" s="80" t="s">
        <v>53</v>
      </c>
      <c r="D4" s="80" t="s">
        <v>54</v>
      </c>
      <c r="E4" s="80" t="s">
        <v>53</v>
      </c>
      <c r="F4" s="80" t="s">
        <v>54</v>
      </c>
      <c r="G4" s="82" t="s">
        <v>55</v>
      </c>
      <c r="H4" s="83"/>
      <c r="I4" s="82" t="s">
        <v>25</v>
      </c>
      <c r="J4" s="83"/>
      <c r="K4" s="81"/>
      <c r="L4" s="81"/>
      <c r="M4" s="79" t="s">
        <v>34</v>
      </c>
      <c r="N4" s="78" t="s">
        <v>24</v>
      </c>
      <c r="O4" s="78"/>
      <c r="P4" s="79" t="s">
        <v>34</v>
      </c>
      <c r="Q4" s="78" t="s">
        <v>24</v>
      </c>
      <c r="R4" s="78"/>
      <c r="S4" s="79" t="s">
        <v>34</v>
      </c>
      <c r="T4" s="78" t="s">
        <v>24</v>
      </c>
      <c r="U4" s="78"/>
    </row>
    <row r="5" spans="1:21" ht="69" customHeight="1" x14ac:dyDescent="0.2">
      <c r="A5" s="81"/>
      <c r="B5" s="81"/>
      <c r="C5" s="81"/>
      <c r="D5" s="81"/>
      <c r="E5" s="81"/>
      <c r="F5" s="81"/>
      <c r="G5" s="5" t="s">
        <v>53</v>
      </c>
      <c r="H5" s="5" t="s">
        <v>54</v>
      </c>
      <c r="I5" s="5" t="s">
        <v>53</v>
      </c>
      <c r="J5" s="5" t="s">
        <v>54</v>
      </c>
      <c r="K5" s="5" t="s">
        <v>53</v>
      </c>
      <c r="L5" s="5" t="s">
        <v>54</v>
      </c>
      <c r="M5" s="79"/>
      <c r="N5" s="6" t="s">
        <v>55</v>
      </c>
      <c r="O5" s="6" t="s">
        <v>25</v>
      </c>
      <c r="P5" s="79"/>
      <c r="Q5" s="6" t="s">
        <v>55</v>
      </c>
      <c r="R5" s="6" t="s">
        <v>25</v>
      </c>
      <c r="S5" s="79"/>
      <c r="T5" s="6" t="s">
        <v>55</v>
      </c>
      <c r="U5" s="6" t="s">
        <v>25</v>
      </c>
    </row>
    <row r="6" spans="1:21" x14ac:dyDescent="0.2">
      <c r="A6" s="7"/>
      <c r="B6" s="7" t="s">
        <v>56</v>
      </c>
      <c r="C6" s="7">
        <v>406</v>
      </c>
      <c r="D6" s="7">
        <v>417</v>
      </c>
      <c r="E6" s="7">
        <v>184</v>
      </c>
      <c r="F6" s="7">
        <v>200</v>
      </c>
      <c r="G6" s="8">
        <f>(6.7*6+10.7*3)/9</f>
        <v>8.0333333333333332</v>
      </c>
      <c r="H6" s="7">
        <v>9</v>
      </c>
      <c r="I6" s="9">
        <f>(9.8*6+5.8*3)/9</f>
        <v>8.4666666666666668</v>
      </c>
      <c r="J6" s="10">
        <v>8.5</v>
      </c>
      <c r="K6" s="10">
        <v>183</v>
      </c>
      <c r="L6" s="10">
        <v>190</v>
      </c>
      <c r="M6" s="11">
        <f>SUM(N6:O6)</f>
        <v>554647.5</v>
      </c>
      <c r="N6" s="12">
        <v>270876.5</v>
      </c>
      <c r="O6" s="12">
        <v>283771</v>
      </c>
      <c r="P6" s="11">
        <f t="shared" ref="P6:P16" si="0">SUM(Q6:R6)</f>
        <v>665000</v>
      </c>
      <c r="Q6" s="12">
        <f>F6*H6*L6</f>
        <v>342000</v>
      </c>
      <c r="R6" s="12">
        <f>F6*J6*L6</f>
        <v>323000</v>
      </c>
      <c r="S6" s="11">
        <f>P6/M6*100</f>
        <v>119.89596996290437</v>
      </c>
      <c r="T6" s="12">
        <f>Q6/N6*100</f>
        <v>126.25679968546552</v>
      </c>
      <c r="U6" s="12">
        <f>R6/O6*100</f>
        <v>113.82417512712715</v>
      </c>
    </row>
    <row r="7" spans="1:21" x14ac:dyDescent="0.2">
      <c r="A7" s="7"/>
      <c r="B7" s="7" t="s">
        <v>26</v>
      </c>
      <c r="C7" s="13">
        <f>747+9</f>
        <v>756</v>
      </c>
      <c r="D7" s="13">
        <v>766</v>
      </c>
      <c r="E7" s="13">
        <v>256</v>
      </c>
      <c r="F7" s="13">
        <v>306</v>
      </c>
      <c r="G7" s="8">
        <f t="shared" ref="G7:G16" si="1">(6.7*6+10.7*3)/9</f>
        <v>8.0333333333333332</v>
      </c>
      <c r="H7" s="7">
        <v>9</v>
      </c>
      <c r="I7" s="9">
        <f t="shared" ref="I7:I16" si="2">(9.8*6+5.8*3)/9</f>
        <v>8.4666666666666668</v>
      </c>
      <c r="J7" s="10">
        <v>8.5</v>
      </c>
      <c r="K7" s="10">
        <v>179</v>
      </c>
      <c r="L7" s="10">
        <v>190</v>
      </c>
      <c r="M7" s="11">
        <f t="shared" ref="M7:M12" si="3">SUM(N7:O7)</f>
        <v>754023.77</v>
      </c>
      <c r="N7" s="12">
        <v>373052.77</v>
      </c>
      <c r="O7" s="12">
        <f>432271-51300</f>
        <v>380971</v>
      </c>
      <c r="P7" s="11">
        <f t="shared" si="0"/>
        <v>1015928</v>
      </c>
      <c r="Q7" s="12">
        <f>F7*H7*L7-1548</f>
        <v>521712</v>
      </c>
      <c r="R7" s="12">
        <f>F7*J7*L7+26</f>
        <v>494216</v>
      </c>
      <c r="S7" s="11">
        <f t="shared" ref="S7:U17" si="4">P7/M7*100</f>
        <v>134.73421401556081</v>
      </c>
      <c r="T7" s="12">
        <f t="shared" si="4"/>
        <v>139.84938377484772</v>
      </c>
      <c r="U7" s="12">
        <f t="shared" si="4"/>
        <v>129.72535967304597</v>
      </c>
    </row>
    <row r="8" spans="1:21" x14ac:dyDescent="0.2">
      <c r="A8" s="7"/>
      <c r="B8" s="7" t="s">
        <v>57</v>
      </c>
      <c r="C8" s="7">
        <v>5</v>
      </c>
      <c r="D8" s="7">
        <v>10</v>
      </c>
      <c r="E8" s="7">
        <v>5</v>
      </c>
      <c r="F8" s="7">
        <v>8</v>
      </c>
      <c r="G8" s="8">
        <f t="shared" si="1"/>
        <v>8.0333333333333332</v>
      </c>
      <c r="H8" s="7">
        <v>9</v>
      </c>
      <c r="I8" s="9">
        <f t="shared" si="2"/>
        <v>8.4666666666666668</v>
      </c>
      <c r="J8" s="10">
        <v>12</v>
      </c>
      <c r="K8" s="10">
        <v>165</v>
      </c>
      <c r="L8" s="10">
        <v>172</v>
      </c>
      <c r="M8" s="11">
        <f t="shared" si="3"/>
        <v>8745</v>
      </c>
      <c r="N8" s="12">
        <v>4063</v>
      </c>
      <c r="O8" s="12">
        <v>4682</v>
      </c>
      <c r="P8" s="11">
        <f t="shared" si="0"/>
        <v>28896</v>
      </c>
      <c r="Q8" s="12">
        <f t="shared" ref="Q8:Q16" si="5">F8*H8*L8</f>
        <v>12384</v>
      </c>
      <c r="R8" s="12">
        <f t="shared" ref="R8:R15" si="6">F8*J8*L8</f>
        <v>16512</v>
      </c>
      <c r="S8" s="11">
        <f t="shared" si="4"/>
        <v>330.42881646655229</v>
      </c>
      <c r="T8" s="12">
        <f t="shared" si="4"/>
        <v>304.79940930347038</v>
      </c>
      <c r="U8" s="12">
        <f t="shared" si="4"/>
        <v>352.66979923109784</v>
      </c>
    </row>
    <row r="9" spans="1:21" x14ac:dyDescent="0.2">
      <c r="A9" s="7"/>
      <c r="B9" s="7" t="s">
        <v>58</v>
      </c>
      <c r="C9" s="7">
        <v>3</v>
      </c>
      <c r="D9" s="7">
        <v>2</v>
      </c>
      <c r="E9" s="7">
        <v>2</v>
      </c>
      <c r="F9" s="7">
        <v>2</v>
      </c>
      <c r="G9" s="8">
        <f t="shared" si="1"/>
        <v>8.0333333333333332</v>
      </c>
      <c r="H9" s="7">
        <v>9</v>
      </c>
      <c r="I9" s="9">
        <f t="shared" si="2"/>
        <v>8.4666666666666668</v>
      </c>
      <c r="J9" s="10">
        <v>12</v>
      </c>
      <c r="K9" s="10">
        <v>160</v>
      </c>
      <c r="L9" s="10">
        <v>172</v>
      </c>
      <c r="M9" s="11">
        <f t="shared" si="3"/>
        <v>11814</v>
      </c>
      <c r="N9" s="12">
        <v>6845.2</v>
      </c>
      <c r="O9" s="12">
        <v>4968.8</v>
      </c>
      <c r="P9" s="11">
        <f t="shared" si="0"/>
        <v>7224</v>
      </c>
      <c r="Q9" s="12">
        <f t="shared" si="5"/>
        <v>3096</v>
      </c>
      <c r="R9" s="12">
        <f t="shared" si="6"/>
        <v>4128</v>
      </c>
      <c r="S9" s="11">
        <f t="shared" si="4"/>
        <v>61.1477907567293</v>
      </c>
      <c r="T9" s="12">
        <f t="shared" si="4"/>
        <v>45.228773447087015</v>
      </c>
      <c r="U9" s="12">
        <f t="shared" si="4"/>
        <v>83.078409273868942</v>
      </c>
    </row>
    <row r="10" spans="1:21" x14ac:dyDescent="0.2">
      <c r="A10" s="7"/>
      <c r="B10" s="7" t="s">
        <v>27</v>
      </c>
      <c r="C10" s="7">
        <v>133</v>
      </c>
      <c r="D10" s="7">
        <v>136</v>
      </c>
      <c r="E10" s="7">
        <v>80</v>
      </c>
      <c r="F10" s="7">
        <v>85</v>
      </c>
      <c r="G10" s="8">
        <f t="shared" si="1"/>
        <v>8.0333333333333332</v>
      </c>
      <c r="H10" s="7">
        <v>9</v>
      </c>
      <c r="I10" s="9">
        <f t="shared" si="2"/>
        <v>8.4666666666666668</v>
      </c>
      <c r="J10" s="10">
        <v>12</v>
      </c>
      <c r="K10" s="10">
        <v>175</v>
      </c>
      <c r="L10" s="10">
        <v>190</v>
      </c>
      <c r="M10" s="11">
        <f t="shared" si="3"/>
        <v>231478.5</v>
      </c>
      <c r="N10" s="12">
        <v>123773.5</v>
      </c>
      <c r="O10" s="12">
        <v>107705</v>
      </c>
      <c r="P10" s="11">
        <f t="shared" si="0"/>
        <v>339150</v>
      </c>
      <c r="Q10" s="12">
        <f t="shared" si="5"/>
        <v>145350</v>
      </c>
      <c r="R10" s="12">
        <f t="shared" si="6"/>
        <v>193800</v>
      </c>
      <c r="S10" s="11">
        <f t="shared" si="4"/>
        <v>146.51468710916998</v>
      </c>
      <c r="T10" s="12">
        <f t="shared" si="4"/>
        <v>117.43224518980233</v>
      </c>
      <c r="U10" s="12">
        <f t="shared" si="4"/>
        <v>179.93593612181422</v>
      </c>
    </row>
    <row r="11" spans="1:21" x14ac:dyDescent="0.2">
      <c r="A11" s="7"/>
      <c r="B11" s="7" t="s">
        <v>28</v>
      </c>
      <c r="C11" s="7">
        <f>127+33+2</f>
        <v>162</v>
      </c>
      <c r="D11" s="7">
        <v>161</v>
      </c>
      <c r="E11" s="7">
        <v>75</v>
      </c>
      <c r="F11" s="7">
        <v>90</v>
      </c>
      <c r="G11" s="8">
        <f t="shared" si="1"/>
        <v>8.0333333333333332</v>
      </c>
      <c r="H11" s="7">
        <v>9</v>
      </c>
      <c r="I11" s="9">
        <f t="shared" si="2"/>
        <v>8.4666666666666668</v>
      </c>
      <c r="J11" s="10">
        <v>12</v>
      </c>
      <c r="K11" s="10">
        <v>195</v>
      </c>
      <c r="L11" s="10">
        <v>190</v>
      </c>
      <c r="M11" s="11">
        <f t="shared" si="3"/>
        <v>216898.21</v>
      </c>
      <c r="N11" s="12">
        <v>108079.23</v>
      </c>
      <c r="O11" s="12">
        <v>108818.98</v>
      </c>
      <c r="P11" s="11">
        <f t="shared" si="0"/>
        <v>359100</v>
      </c>
      <c r="Q11" s="12">
        <f t="shared" si="5"/>
        <v>153900</v>
      </c>
      <c r="R11" s="12">
        <f t="shared" si="6"/>
        <v>205200</v>
      </c>
      <c r="S11" s="11">
        <f t="shared" si="4"/>
        <v>165.56153229664736</v>
      </c>
      <c r="T11" s="12">
        <f t="shared" si="4"/>
        <v>142.39553705184613</v>
      </c>
      <c r="U11" s="12">
        <f t="shared" si="4"/>
        <v>188.57004540935782</v>
      </c>
    </row>
    <row r="12" spans="1:21" x14ac:dyDescent="0.2">
      <c r="A12" s="7"/>
      <c r="B12" s="7" t="s">
        <v>29</v>
      </c>
      <c r="C12" s="7">
        <v>4</v>
      </c>
      <c r="D12" s="7">
        <v>4</v>
      </c>
      <c r="E12" s="7">
        <v>4</v>
      </c>
      <c r="F12" s="7">
        <v>4</v>
      </c>
      <c r="G12" s="8">
        <f t="shared" si="1"/>
        <v>8.0333333333333332</v>
      </c>
      <c r="H12" s="7">
        <v>9</v>
      </c>
      <c r="I12" s="9">
        <f t="shared" si="2"/>
        <v>8.4666666666666668</v>
      </c>
      <c r="J12" s="10">
        <v>12</v>
      </c>
      <c r="K12" s="10">
        <v>180</v>
      </c>
      <c r="L12" s="10">
        <v>172</v>
      </c>
      <c r="M12" s="11">
        <f t="shared" si="3"/>
        <v>10560</v>
      </c>
      <c r="N12" s="12">
        <v>5312</v>
      </c>
      <c r="O12" s="12">
        <v>5248</v>
      </c>
      <c r="P12" s="11">
        <f t="shared" si="0"/>
        <v>14448</v>
      </c>
      <c r="Q12" s="12">
        <f t="shared" si="5"/>
        <v>6192</v>
      </c>
      <c r="R12" s="12">
        <f t="shared" si="6"/>
        <v>8256</v>
      </c>
      <c r="S12" s="11">
        <f t="shared" si="4"/>
        <v>136.81818181818181</v>
      </c>
      <c r="T12" s="12">
        <f t="shared" si="4"/>
        <v>116.56626506024097</v>
      </c>
      <c r="U12" s="12">
        <f t="shared" si="4"/>
        <v>157.3170731707317</v>
      </c>
    </row>
    <row r="13" spans="1:21" x14ac:dyDescent="0.2">
      <c r="A13" s="7"/>
      <c r="B13" s="7" t="s">
        <v>30</v>
      </c>
      <c r="C13" s="7">
        <v>101</v>
      </c>
      <c r="D13" s="7">
        <v>101</v>
      </c>
      <c r="E13" s="7">
        <v>69</v>
      </c>
      <c r="F13" s="7">
        <v>67</v>
      </c>
      <c r="G13" s="8">
        <f t="shared" si="1"/>
        <v>8.0333333333333332</v>
      </c>
      <c r="H13" s="7">
        <v>9</v>
      </c>
      <c r="I13" s="9">
        <f t="shared" si="2"/>
        <v>8.4666666666666668</v>
      </c>
      <c r="J13" s="10">
        <v>12</v>
      </c>
      <c r="K13" s="10">
        <v>176</v>
      </c>
      <c r="L13" s="10">
        <v>190</v>
      </c>
      <c r="M13" s="11">
        <f>SUM(N13:O13)</f>
        <v>199435.5</v>
      </c>
      <c r="N13" s="12">
        <v>97878.9</v>
      </c>
      <c r="O13" s="12">
        <v>101556.6</v>
      </c>
      <c r="P13" s="11">
        <f t="shared" si="0"/>
        <v>267330</v>
      </c>
      <c r="Q13" s="12">
        <f t="shared" si="5"/>
        <v>114570</v>
      </c>
      <c r="R13" s="12">
        <f t="shared" si="6"/>
        <v>152760</v>
      </c>
      <c r="S13" s="11">
        <f t="shared" si="4"/>
        <v>134.04333731958454</v>
      </c>
      <c r="T13" s="12">
        <f t="shared" si="4"/>
        <v>117.0528070912117</v>
      </c>
      <c r="U13" s="12">
        <f t="shared" si="4"/>
        <v>150.41858431652889</v>
      </c>
    </row>
    <row r="14" spans="1:21" x14ac:dyDescent="0.2">
      <c r="A14" s="7"/>
      <c r="B14" s="7" t="s">
        <v>31</v>
      </c>
      <c r="C14" s="13">
        <v>236</v>
      </c>
      <c r="D14" s="13">
        <v>249</v>
      </c>
      <c r="E14" s="13">
        <v>146</v>
      </c>
      <c r="F14" s="13">
        <v>176</v>
      </c>
      <c r="G14" s="8">
        <f t="shared" si="1"/>
        <v>8.0333333333333332</v>
      </c>
      <c r="H14" s="7">
        <v>9</v>
      </c>
      <c r="I14" s="9">
        <f t="shared" si="2"/>
        <v>8.4666666666666668</v>
      </c>
      <c r="J14" s="10">
        <v>12</v>
      </c>
      <c r="K14" s="10">
        <v>183</v>
      </c>
      <c r="L14" s="10">
        <v>190</v>
      </c>
      <c r="M14" s="11">
        <f>SUM(N14:O14)</f>
        <v>445189.1</v>
      </c>
      <c r="N14" s="12">
        <v>222913.7</v>
      </c>
      <c r="O14" s="12">
        <v>222275.4</v>
      </c>
      <c r="P14" s="11">
        <f t="shared" si="0"/>
        <v>702240</v>
      </c>
      <c r="Q14" s="12">
        <f t="shared" si="5"/>
        <v>300960</v>
      </c>
      <c r="R14" s="12">
        <f t="shared" si="6"/>
        <v>401280</v>
      </c>
      <c r="S14" s="11">
        <f t="shared" si="4"/>
        <v>157.73971105761575</v>
      </c>
      <c r="T14" s="12">
        <f t="shared" si="4"/>
        <v>135.01189025169828</v>
      </c>
      <c r="U14" s="12">
        <f t="shared" si="4"/>
        <v>180.53279850131864</v>
      </c>
    </row>
    <row r="15" spans="1:21" x14ac:dyDescent="0.2">
      <c r="A15" s="7"/>
      <c r="B15" s="7" t="s">
        <v>32</v>
      </c>
      <c r="C15" s="7">
        <v>77</v>
      </c>
      <c r="D15" s="7">
        <v>76</v>
      </c>
      <c r="E15" s="7">
        <v>48</v>
      </c>
      <c r="F15" s="7">
        <v>50</v>
      </c>
      <c r="G15" s="8">
        <f t="shared" si="1"/>
        <v>8.0333333333333332</v>
      </c>
      <c r="H15" s="7">
        <v>9</v>
      </c>
      <c r="I15" s="9">
        <f t="shared" si="2"/>
        <v>8.4666666666666668</v>
      </c>
      <c r="J15" s="10">
        <v>12</v>
      </c>
      <c r="K15" s="10">
        <v>179</v>
      </c>
      <c r="L15" s="10">
        <v>190</v>
      </c>
      <c r="M15" s="11">
        <f>SUM(N15:O15)</f>
        <v>139788</v>
      </c>
      <c r="N15" s="12">
        <v>68442.399999999994</v>
      </c>
      <c r="O15" s="12">
        <v>71345.600000000006</v>
      </c>
      <c r="P15" s="11">
        <f t="shared" si="0"/>
        <v>199500</v>
      </c>
      <c r="Q15" s="12">
        <f t="shared" si="5"/>
        <v>85500</v>
      </c>
      <c r="R15" s="12">
        <f t="shared" si="6"/>
        <v>114000</v>
      </c>
      <c r="S15" s="11">
        <f t="shared" si="4"/>
        <v>142.71611297107049</v>
      </c>
      <c r="T15" s="12">
        <f t="shared" si="4"/>
        <v>124.92256262200041</v>
      </c>
      <c r="U15" s="12">
        <f t="shared" si="4"/>
        <v>159.78560696104594</v>
      </c>
    </row>
    <row r="16" spans="1:21" x14ac:dyDescent="0.2">
      <c r="A16" s="7"/>
      <c r="B16" s="7" t="s">
        <v>33</v>
      </c>
      <c r="C16" s="7">
        <v>8</v>
      </c>
      <c r="D16" s="7">
        <v>7</v>
      </c>
      <c r="E16" s="7">
        <v>5</v>
      </c>
      <c r="F16" s="7">
        <v>7</v>
      </c>
      <c r="G16" s="8">
        <f t="shared" si="1"/>
        <v>8.0333333333333332</v>
      </c>
      <c r="H16" s="7">
        <v>9</v>
      </c>
      <c r="I16" s="9">
        <f t="shared" si="2"/>
        <v>8.4666666666666668</v>
      </c>
      <c r="J16" s="10">
        <v>12</v>
      </c>
      <c r="K16" s="10">
        <v>91</v>
      </c>
      <c r="L16" s="10">
        <v>172</v>
      </c>
      <c r="M16" s="11">
        <f>SUM(N16:O16)</f>
        <v>13266</v>
      </c>
      <c r="N16" s="12">
        <v>6562.8</v>
      </c>
      <c r="O16" s="12">
        <v>6703.2</v>
      </c>
      <c r="P16" s="11">
        <f t="shared" si="0"/>
        <v>25284</v>
      </c>
      <c r="Q16" s="12">
        <f t="shared" si="5"/>
        <v>10836</v>
      </c>
      <c r="R16" s="12">
        <f>F16*J16*L16</f>
        <v>14448</v>
      </c>
      <c r="S16" s="11">
        <f t="shared" si="4"/>
        <v>190.59249208502939</v>
      </c>
      <c r="T16" s="12">
        <f t="shared" si="4"/>
        <v>165.11245200219417</v>
      </c>
      <c r="U16" s="12">
        <f t="shared" si="4"/>
        <v>215.53884711779449</v>
      </c>
    </row>
    <row r="17" spans="1:21" ht="15" x14ac:dyDescent="0.25">
      <c r="A17" s="14" t="s">
        <v>35</v>
      </c>
      <c r="B17" s="15"/>
      <c r="C17" s="16">
        <f>SUM(C6:C16)</f>
        <v>1891</v>
      </c>
      <c r="D17" s="16">
        <f>SUM(D6:D16)</f>
        <v>1929</v>
      </c>
      <c r="E17" s="16">
        <f>SUM(E6:E16)</f>
        <v>874</v>
      </c>
      <c r="F17" s="16">
        <f>SUM(F6:F16)</f>
        <v>995</v>
      </c>
      <c r="G17" s="17"/>
      <c r="H17" s="17"/>
      <c r="I17" s="18"/>
      <c r="J17" s="19"/>
      <c r="K17" s="20"/>
      <c r="L17" s="20"/>
      <c r="M17" s="21">
        <f t="shared" ref="M17:R17" si="7">SUM(M5:M16)</f>
        <v>2585845.58</v>
      </c>
      <c r="N17" s="21">
        <f t="shared" si="7"/>
        <v>1287800</v>
      </c>
      <c r="O17" s="21">
        <f t="shared" si="7"/>
        <v>1298045.58</v>
      </c>
      <c r="P17" s="21">
        <f t="shared" si="7"/>
        <v>3624100</v>
      </c>
      <c r="Q17" s="21">
        <f t="shared" si="7"/>
        <v>1696500</v>
      </c>
      <c r="R17" s="21">
        <f t="shared" si="7"/>
        <v>1927600</v>
      </c>
      <c r="S17" s="21">
        <f t="shared" si="4"/>
        <v>140.15144709453222</v>
      </c>
      <c r="T17" s="21">
        <f t="shared" si="4"/>
        <v>131.73629445566081</v>
      </c>
      <c r="U17" s="21">
        <f t="shared" si="4"/>
        <v>148.50017824489646</v>
      </c>
    </row>
    <row r="18" spans="1:21" x14ac:dyDescent="0.2">
      <c r="F18" s="3" t="s">
        <v>59</v>
      </c>
      <c r="G18" s="22">
        <f>G6+I6</f>
        <v>16.5</v>
      </c>
      <c r="H18" s="3">
        <f>H6+J6</f>
        <v>17.5</v>
      </c>
      <c r="I18" s="23">
        <f>H18/G18</f>
        <v>1.0606060606060606</v>
      </c>
      <c r="J18" s="3" t="s">
        <v>60</v>
      </c>
    </row>
    <row r="19" spans="1:21" x14ac:dyDescent="0.2">
      <c r="A19" s="3" t="s">
        <v>36</v>
      </c>
      <c r="F19" s="3" t="s">
        <v>61</v>
      </c>
      <c r="G19" s="22">
        <f>G12+I12</f>
        <v>16.5</v>
      </c>
      <c r="H19" s="3">
        <f>H12+J12</f>
        <v>21</v>
      </c>
      <c r="I19" s="23">
        <f>H19/G19</f>
        <v>1.2727272727272727</v>
      </c>
      <c r="J19" s="3" t="s">
        <v>62</v>
      </c>
    </row>
    <row r="21" spans="1:21" x14ac:dyDescent="0.2">
      <c r="A21" s="3" t="s">
        <v>37</v>
      </c>
    </row>
    <row r="24" spans="1:21" x14ac:dyDescent="0.2">
      <c r="N24" s="3" t="s">
        <v>63</v>
      </c>
    </row>
    <row r="25" spans="1:21" x14ac:dyDescent="0.2">
      <c r="N25" s="12">
        <v>270876.5</v>
      </c>
      <c r="O25" s="12">
        <v>283771</v>
      </c>
    </row>
    <row r="26" spans="1:21" x14ac:dyDescent="0.2">
      <c r="N26" s="12">
        <v>373052.77</v>
      </c>
      <c r="O26" s="12">
        <f>432271-51300</f>
        <v>380971</v>
      </c>
    </row>
    <row r="27" spans="1:21" x14ac:dyDescent="0.2">
      <c r="N27" s="12">
        <v>4063</v>
      </c>
      <c r="O27" s="12">
        <v>4682</v>
      </c>
    </row>
    <row r="28" spans="1:21" x14ac:dyDescent="0.2">
      <c r="N28" s="12">
        <v>6845.2</v>
      </c>
      <c r="O28" s="12">
        <v>4968.8</v>
      </c>
    </row>
    <row r="29" spans="1:21" x14ac:dyDescent="0.2">
      <c r="N29" s="12">
        <v>123773.5</v>
      </c>
      <c r="O29" s="12">
        <v>107705</v>
      </c>
    </row>
    <row r="30" spans="1:21" x14ac:dyDescent="0.2">
      <c r="N30" s="12">
        <v>108079.23</v>
      </c>
      <c r="O30" s="12">
        <v>108818.98</v>
      </c>
    </row>
    <row r="31" spans="1:21" x14ac:dyDescent="0.2">
      <c r="N31" s="12">
        <v>5312</v>
      </c>
      <c r="O31" s="12">
        <v>5248</v>
      </c>
    </row>
    <row r="32" spans="1:21" x14ac:dyDescent="0.2">
      <c r="N32" s="12">
        <v>97878.9</v>
      </c>
      <c r="O32" s="12">
        <v>101556.6</v>
      </c>
    </row>
    <row r="33" spans="14:15" x14ac:dyDescent="0.2">
      <c r="N33" s="12">
        <v>222913.7</v>
      </c>
      <c r="O33" s="12">
        <v>222275.4</v>
      </c>
    </row>
    <row r="34" spans="14:15" x14ac:dyDescent="0.2">
      <c r="N34" s="12">
        <v>68442.399999999994</v>
      </c>
      <c r="O34" s="12">
        <v>71345.600000000006</v>
      </c>
    </row>
    <row r="35" spans="14:15" x14ac:dyDescent="0.2">
      <c r="N35" s="12">
        <v>6562.8</v>
      </c>
      <c r="O35" s="12">
        <v>6703.2</v>
      </c>
    </row>
    <row r="36" spans="14:15" x14ac:dyDescent="0.2">
      <c r="N36" s="24">
        <f>SUM(N25:N35)</f>
        <v>1287800</v>
      </c>
      <c r="O36" s="24">
        <f>SUM(O25:O35)</f>
        <v>1298045.58</v>
      </c>
    </row>
  </sheetData>
  <mergeCells count="23">
    <mergeCell ref="A2:U2"/>
    <mergeCell ref="A3:A5"/>
    <mergeCell ref="B3:B5"/>
    <mergeCell ref="C3:D3"/>
    <mergeCell ref="E3:F3"/>
    <mergeCell ref="G3:J3"/>
    <mergeCell ref="K3:K4"/>
    <mergeCell ref="L3:L4"/>
    <mergeCell ref="M3:O3"/>
    <mergeCell ref="P3:R3"/>
    <mergeCell ref="Q4:R4"/>
    <mergeCell ref="S4:S5"/>
    <mergeCell ref="T4:U4"/>
    <mergeCell ref="S3:U3"/>
    <mergeCell ref="C4:C5"/>
    <mergeCell ref="D4:D5"/>
    <mergeCell ref="N4:O4"/>
    <mergeCell ref="P4:P5"/>
    <mergeCell ref="E4:E5"/>
    <mergeCell ref="F4:F5"/>
    <mergeCell ref="G4:H4"/>
    <mergeCell ref="I4:J4"/>
    <mergeCell ref="M4:M5"/>
  </mergeCells>
  <printOptions horizontalCentered="1"/>
  <pageMargins left="0.39370078740157483" right="0.39370078740157483" top="0.78740157480314965" bottom="0.39370078740157483" header="0.51181102362204722" footer="0.51181102362204722"/>
  <pageSetup paperSize="9" scale="8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раздел 6 (школьное питание)</vt:lpstr>
      <vt:lpstr>пр_3 (1-ое чтение)</vt:lpstr>
      <vt:lpstr>'пр_3 (1-ое чтение)'!Область_печати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2019-05-07T09:55:35Z</dcterms:modified>
</cp:coreProperties>
</file>